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 uyen\NĂM 2021\1. ĐKKD\4. HỢP TÁC XÃ\12. Nghị quyết chuyên đề KTTT\2. Hoàn chỉnh\trình ký\2. Đánh giá tác động xây dựng chính sách\"/>
    </mc:Choice>
  </mc:AlternateContent>
  <bookViews>
    <workbookView xWindow="0" yWindow="0" windowWidth="20490" windowHeight="6945" activeTab="3"/>
  </bookViews>
  <sheets>
    <sheet name="PL1" sheetId="1" r:id="rId1"/>
    <sheet name="nháp 1" sheetId="2" r:id="rId2"/>
    <sheet name="nháp 2" sheetId="3" r:id="rId3"/>
    <sheet name="PL2" sheetId="4" r:id="rId4"/>
  </sheets>
  <definedNames>
    <definedName name="chuong_pl_1" localSheetId="0">'PL1'!$A$1</definedName>
    <definedName name="chuong_pl_1_name" localSheetId="0">'PL1'!$A$2</definedName>
    <definedName name="chuong_pl_2" localSheetId="0">'nháp 1'!$A$1</definedName>
    <definedName name="chuong_pl_2_name" localSheetId="0">'nháp 1'!$A$2</definedName>
    <definedName name="chuong_pl_3" localSheetId="0">'nháp 2'!$A$1</definedName>
    <definedName name="chuong_pl_3_name" localSheetId="0">'nháp 2'!$A$2</definedName>
    <definedName name="muc_1_2" localSheetId="0">'nháp 2'!$A$9</definedName>
    <definedName name="muc_1_2_name" localSheetId="0">'nháp 2'!$B$9</definedName>
    <definedName name="muc_2_2" localSheetId="0">'nháp 2'!$A$49</definedName>
    <definedName name="muc_2_2_name" localSheetId="0">'nháp 2'!$B$49</definedName>
    <definedName name="_xlnm.Print_Area" localSheetId="3">'PL2'!$A$1:$G$22</definedName>
  </definedNames>
  <calcPr calcId="152511"/>
</workbook>
</file>

<file path=xl/calcChain.xml><?xml version="1.0" encoding="utf-8"?>
<calcChain xmlns="http://schemas.openxmlformats.org/spreadsheetml/2006/main">
  <c r="E13" i="4" l="1"/>
  <c r="E12" i="4"/>
  <c r="J12" i="4" l="1"/>
  <c r="E14" i="4" l="1"/>
  <c r="F12" i="4"/>
  <c r="I12" i="4"/>
  <c r="F13" i="4" l="1"/>
  <c r="E9" i="4" l="1"/>
  <c r="F9" i="4" s="1"/>
  <c r="H39" i="1"/>
  <c r="H37" i="1"/>
  <c r="F8" i="4"/>
  <c r="F7" i="4"/>
  <c r="H12" i="1"/>
  <c r="H21" i="1"/>
  <c r="H20" i="1" s="1"/>
  <c r="F9" i="1"/>
  <c r="F11" i="4" l="1"/>
  <c r="F6" i="4"/>
  <c r="F14" i="4"/>
  <c r="G9" i="1"/>
  <c r="F10" i="4" l="1"/>
  <c r="F5" i="4" s="1"/>
  <c r="J54" i="3"/>
  <c r="F64" i="3" l="1"/>
  <c r="E52" i="3"/>
  <c r="F45" i="3"/>
  <c r="F40" i="3"/>
  <c r="F34" i="3"/>
  <c r="F28" i="3"/>
  <c r="F17" i="3"/>
  <c r="F12" i="3"/>
  <c r="L75" i="3"/>
  <c r="L67" i="3"/>
  <c r="L52" i="3"/>
  <c r="L54" i="3" s="1"/>
  <c r="L45" i="3"/>
  <c r="L34" i="3"/>
  <c r="L17" i="3"/>
  <c r="L12" i="3"/>
  <c r="G12" i="3"/>
  <c r="G17" i="3" s="1"/>
  <c r="G20" i="3" s="1"/>
  <c r="I20" i="3" s="1"/>
  <c r="G48" i="3"/>
  <c r="G31" i="3"/>
  <c r="I31" i="3" s="1"/>
  <c r="I21" i="3"/>
  <c r="I22" i="3"/>
  <c r="I25" i="3"/>
  <c r="I28" i="3"/>
  <c r="I39" i="3"/>
  <c r="I40" i="3"/>
  <c r="I44" i="3"/>
  <c r="I45" i="3"/>
  <c r="I48" i="3"/>
  <c r="I51" i="3"/>
  <c r="I52" i="3"/>
  <c r="I54" i="3"/>
  <c r="I63" i="3"/>
  <c r="I64" i="3"/>
  <c r="I15" i="3"/>
  <c r="I12" i="3" l="1"/>
  <c r="I17" i="3"/>
  <c r="G9" i="2"/>
  <c r="F15" i="1"/>
</calcChain>
</file>

<file path=xl/sharedStrings.xml><?xml version="1.0" encoding="utf-8"?>
<sst xmlns="http://schemas.openxmlformats.org/spreadsheetml/2006/main" count="301" uniqueCount="159">
  <si>
    <t>PHỤ LỤC 1</t>
  </si>
  <si>
    <t>TT</t>
  </si>
  <si>
    <t>Chỉ tiêu</t>
  </si>
  <si>
    <t>Đơn vị tính</t>
  </si>
  <si>
    <t>Kế hoạch</t>
  </si>
  <si>
    <t>Hợp tác xã</t>
  </si>
  <si>
    <t>Tổng số hợp tác xã</t>
  </si>
  <si>
    <t>HTX</t>
  </si>
  <si>
    <t>Trong đó:</t>
  </si>
  <si>
    <t>HTX đang hoạt động</t>
  </si>
  <si>
    <t>HTX thành lập mới</t>
  </si>
  <si>
    <t>HTX giải thể</t>
  </si>
  <si>
    <t>HTX hoạt động hiệu quả</t>
  </si>
  <si>
    <t>Tổng số thành viên HTX</t>
  </si>
  <si>
    <t>Người</t>
  </si>
  <si>
    <t>Thành viên mới</t>
  </si>
  <si>
    <t>Thành viên</t>
  </si>
  <si>
    <t>Thành viên ra khỏi HTX</t>
  </si>
  <si>
    <t>Số lao động thường xuyên mới</t>
  </si>
  <si>
    <t>Số lao động là thành viên HTX</t>
  </si>
  <si>
    <t>Tổng số cán bộ quản lý HTX</t>
  </si>
  <si>
    <t>Doanh thu bình quân 01 HTX</t>
  </si>
  <si>
    <t>Tr đồng</t>
  </si>
  <si>
    <t>Tr đồng/ năm</t>
  </si>
  <si>
    <t>II</t>
  </si>
  <si>
    <t>Liên hiệp HTX (không có)</t>
  </si>
  <si>
    <t>III</t>
  </si>
  <si>
    <t>Tổ hợp tác (THT)</t>
  </si>
  <si>
    <t>Tổng số THT</t>
  </si>
  <si>
    <t>THT</t>
  </si>
  <si>
    <t>Tổng số thành viên THT</t>
  </si>
  <si>
    <t>Doanh thu bình quân 1 THT</t>
  </si>
  <si>
    <t>Lãi bình quân của THT</t>
  </si>
  <si>
    <t>PHỤ LỤC 2</t>
  </si>
  <si>
    <t>Chỉ tiêu</t>
  </si>
  <si>
    <t>Thực hiện 2019</t>
  </si>
  <si>
    <t>Hợp tác xã (HTX)</t>
  </si>
  <si>
    <t>Tổng số HTX</t>
  </si>
  <si>
    <t>Chia ra:</t>
  </si>
  <si>
    <t>HTX nông - lâm - ngư nghiệp</t>
  </si>
  <si>
    <t>HTX công thương</t>
  </si>
  <si>
    <t>HTX tín dụng</t>
  </si>
  <si>
    <t>HTX vận tải</t>
  </si>
  <si>
    <t>HTX khác (VSMT)</t>
  </si>
  <si>
    <t>THT nông - lâm - ngư nghiệp</t>
  </si>
  <si>
    <t>THT công nghiệp - TTCN</t>
  </si>
  <si>
    <t>PHỤ LỤC 3</t>
  </si>
  <si>
    <t>STT</t>
  </si>
  <si>
    <t>Đvị tính</t>
  </si>
  <si>
    <t>Tổng số</t>
  </si>
  <si>
    <t>Trong đó</t>
  </si>
  <si>
    <t>Trong đó</t>
  </si>
  <si>
    <t>CTMTQG xd NTM</t>
  </si>
  <si>
    <t>Nguồn khác</t>
  </si>
  <si>
    <t>4=5+6</t>
  </si>
  <si>
    <t>7=8+9</t>
  </si>
  <si>
    <t>10=11+12</t>
  </si>
  <si>
    <t>I</t>
  </si>
  <si>
    <t>HỖ TRỢ CHUNG ĐỐI VỚI CÁC HTX</t>
  </si>
  <si>
    <t>Hỗ trợ đào tạo - bồi dưỡng nguồn nhân lực, thí điểm đưa cán bộ trẻ tốt nghiệp đại học, cao đẳng về làm việc có thời hạn ở HTX</t>
  </si>
  <si>
    <t>- Số người được cử đi đào tạo</t>
  </si>
  <si>
    <t>Tổng kinh phí hỗ trợ</t>
  </si>
  <si>
    <t>Ngân sách Trung ương</t>
  </si>
  <si>
    <t>Ngân sách địa phương</t>
  </si>
  <si>
    <t>Hỗ trợ về XTTM, mở rộng thị trường</t>
  </si>
  <si>
    <t>Số HTX được hỗ trợ</t>
  </si>
  <si>
    <t>Hỗ trợ về ứng dụng khoa học kỹ thuật, công nghệ mới</t>
  </si>
  <si>
    <t>Tổng kinh phí hỗ trợ</t>
  </si>
  <si>
    <t>Hỗ trợ về tiếp cận vốn và nguồn Quỹ hỗ trợ phát triển HTX</t>
  </si>
  <si>
    <t>Số HTX, THT được hỗ trợ</t>
  </si>
  <si>
    <t>Tổng số vốn được vay</t>
  </si>
  <si>
    <t>Tạo điều kiện tham gia các Chương trình mục tiêu, chương trình phát triển KT-XH</t>
  </si>
  <si>
    <t>Số HTX được hỗ trợ</t>
  </si>
  <si>
    <t>Hỗ trợ thành lập mới HTX</t>
  </si>
  <si>
    <t>Kinh phí hỗ trợ</t>
  </si>
  <si>
    <t>HỖ TRỢ RIÊNG ĐỐI VỚI HTX NÔNG, LÂM, NGƯ, DIÊM NGHIỆP</t>
  </si>
  <si>
    <t>Hỗ trợ đầu tư phát triển cơ sở hạ tầng</t>
  </si>
  <si>
    <t>Khác (vốn cùa HTX)</t>
  </si>
  <si>
    <t>Hỗ trợ giao, cho thuê đất</t>
  </si>
  <si>
    <t>- Số HTX được hỗ trợ giao đất</t>
  </si>
  <si>
    <t>Tổng số diện tích đất giao</t>
  </si>
  <si>
    <t>m2</t>
  </si>
  <si>
    <t>- Số HTX được hỗ trợ cho thuê đất</t>
  </si>
  <si>
    <t>Tổng số diện tích HTX được thuê</t>
  </si>
  <si>
    <t>Ưu đãi về tín dụng</t>
  </si>
  <si>
    <t>Hỗ trợ vốn, giống khi gặp khó khăn do thiên tai, dịch bệnh</t>
  </si>
  <si>
    <t>Số HTX được hỗ trợ</t>
  </si>
  <si>
    <t>Hỗ trợ chế biến sản phẩm</t>
  </si>
  <si>
    <t>Hỗ trợ xây dựng mô hình</t>
  </si>
  <si>
    <t>Số HTX được hỗ trợ thành lập mới</t>
  </si>
  <si>
    <t>Năm 2021</t>
  </si>
  <si>
    <t>Thực hiện 2020</t>
  </si>
  <si>
    <t>Số HTX NN liên kết với DN theo chuỗi giá trị</t>
  </si>
  <si>
    <t>Lãi bình quân của 01 HTX</t>
  </si>
  <si>
    <t>Thu nhập bình quân của LĐ thường xuyên trong HTX</t>
  </si>
  <si>
    <t>T. đó: Số TV mới thu hút</t>
  </si>
  <si>
    <t xml:space="preserve">SỐ LƯỢNG HỢP TÁC XÃ, TỔ HỢP TÁC PHÂN LOẠI THEO NGÀNH NGHỀ NĂM 2021 </t>
  </si>
  <si>
    <t>VÀ KẾ HOẠCH 2022</t>
  </si>
  <si>
    <t>Ước TH 2021</t>
  </si>
  <si>
    <t>Kế hoạch 2022</t>
  </si>
  <si>
    <t>TÌNH HÌNH HỖ TRỢ PHÁT TRIỂN KINH TẾ TẬP THỂ NĂM 2021 VÀ KẾ HOẠCH NĂM 2022</t>
  </si>
  <si>
    <t>Ước thực hiện năm 2021</t>
  </si>
  <si>
    <t>Kế hoạch năm 2022</t>
  </si>
  <si>
    <t>Thực hiện năm 2020</t>
  </si>
  <si>
    <t>Tổng số LĐ thường xuyên HTX</t>
  </si>
  <si>
    <t xml:space="preserve"> - Trình độ sơ, trung cấp</t>
  </si>
  <si>
    <t xml:space="preserve"> - Trình độ cao đẳng, ĐH trở lên</t>
  </si>
  <si>
    <t>Tr đó: Doanh thu của HTX với TV</t>
  </si>
  <si>
    <t xml:space="preserve"> - Số người tham gia bồi dưỡng</t>
  </si>
  <si>
    <t xml:space="preserve"> -  Số CB đưa về HTX công tác có thời hạn</t>
  </si>
  <si>
    <t>Số HTX ứng dụng CNC</t>
  </si>
  <si>
    <t>(Kèm theo Kế hoạch số: …….../KH-UBND ngày …../.../2021 của UBND tỉnh Tây Ninh)</t>
  </si>
  <si>
    <t>(Kèm theo Kế hoạch số: …../KH-UBND ngày …….. /.../2021 của UBND tỉnh Tây Ninh)</t>
  </si>
  <si>
    <t>Năm 2021 (số thực)</t>
  </si>
  <si>
    <t>KH 
2021 -2025</t>
  </si>
  <si>
    <t>1.1</t>
  </si>
  <si>
    <t>2.2</t>
  </si>
  <si>
    <t>1.2</t>
  </si>
  <si>
    <t>1.4</t>
  </si>
  <si>
    <t>1.3</t>
  </si>
  <si>
    <t>T. viên</t>
  </si>
  <si>
    <t>TÌNH HÌNH PHÁT TRIỂN KINH TẾ TẬP THỂ GIAI ĐOẠN 2021-2025</t>
  </si>
  <si>
    <t>(Kèm theo Đề án phát triển KTTT 2021-2025)</t>
  </si>
  <si>
    <t>Sáp nhập, hợp nhất</t>
  </si>
  <si>
    <t>1.2b</t>
  </si>
  <si>
    <t>1.2a</t>
  </si>
  <si>
    <t>-</t>
  </si>
  <si>
    <t>Nội dung hỗ trợ</t>
  </si>
  <si>
    <t>Thành tiền</t>
  </si>
  <si>
    <t xml:space="preserve">Đơn vi </t>
  </si>
  <si>
    <t>Đơn vị tính: triệu đồng</t>
  </si>
  <si>
    <t>Ghi chú</t>
  </si>
  <si>
    <t>Thành lập mới</t>
  </si>
  <si>
    <t>KP/1đvt</t>
  </si>
  <si>
    <t>LH.HTX</t>
  </si>
  <si>
    <t>T. đó: THT TLM</t>
  </si>
  <si>
    <t>Thành lập mới HTX, LHHTX</t>
  </si>
  <si>
    <t>2.1</t>
  </si>
  <si>
    <t xml:space="preserve">Tổng </t>
  </si>
  <si>
    <t>Thành viên HTX</t>
  </si>
  <si>
    <t>Thu hút lao động trẻ</t>
  </si>
  <si>
    <t>Đào tạo, phát triển nguồn nhân lực</t>
  </si>
  <si>
    <t>Giai đoạn 2022-2025</t>
  </si>
  <si>
    <t>Đào tạo từ THPT lên trung cấp</t>
  </si>
  <si>
    <t>Đào tạo từ Trung cấp lên ĐH</t>
  </si>
  <si>
    <t>LĐ</t>
  </si>
  <si>
    <t>học phí</t>
  </si>
  <si>
    <t>* Ghi chú:</t>
  </si>
  <si>
    <t>Đào tạo 3 năm</t>
  </si>
  <si>
    <t>Đào tạo 2 năm</t>
  </si>
  <si>
    <t xml:space="preserve">SL </t>
  </si>
  <si>
    <t>- Đối với nội dung 2.1:</t>
  </si>
  <si>
    <t>- Đối với nội dung 2.2:</t>
  </si>
  <si>
    <t>+ Kinh phí hỗ trợ 1 LĐ = (Lương cơ bản x 12 tháng)  * số năm hỗ trợ</t>
  </si>
  <si>
    <t>Hỗ trợ 3 năm</t>
  </si>
  <si>
    <t>+ Kinh phí hỗ trợ 1 LĐ = (Lương cơ bản x 10 tháng) * số năm đào tạo</t>
  </si>
  <si>
    <t>010  tháng/năm</t>
  </si>
  <si>
    <t>+ Lương cơ bản lấy theo mức tối thiểu là 3,430 triệu đồng * 1,5 lần = 5,145 triệu đồng/tháng</t>
  </si>
  <si>
    <t>Phụ lục 1: BẢNG GIẢI TRÌNH SỐ LIỆU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</si>
</sst>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₫_-;\-* #,##0.00\ _₫_-;_-* &quot;-&quot;??\ _₫_-;_-@_-"/>
    <numFmt numFmtId="165" formatCode="_-* #,##0\ _₫_-;\-* #,##0\ _₫_-;_-* &quot;-&quot;??\ _₫_-;_-@_-"/>
    <numFmt numFmtId="166" formatCode="#,##0.000"/>
  </numFmts>
  <fonts count="40" x14ac:knownFonts="1">
    <font>
      <sz val="11"/>
      <color theme="1"/>
      <name val="Calibri"/>
      <family val="2"/>
      <charset val="163"/>
      <scheme val="minor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Calibri"/>
      <family val="2"/>
      <charset val="163"/>
      <scheme val="minor"/>
    </font>
    <font>
      <i/>
      <sz val="10"/>
      <color theme="1"/>
      <name val="Times New Roman"/>
      <family val="1"/>
    </font>
    <font>
      <i/>
      <sz val="11"/>
      <color theme="1"/>
      <name val="Times New Roman"/>
      <family val="1"/>
    </font>
    <font>
      <sz val="12"/>
      <color theme="1"/>
      <name val="Times New Roman"/>
      <family val="1"/>
      <charset val="163"/>
    </font>
    <font>
      <sz val="12"/>
      <color rgb="FFFF0000"/>
      <name val="Times New Roman"/>
      <family val="1"/>
      <charset val="163"/>
    </font>
    <font>
      <sz val="11"/>
      <color theme="1"/>
      <name val="Calibri"/>
      <family val="2"/>
      <charset val="163"/>
      <scheme val="minor"/>
    </font>
    <font>
      <sz val="11"/>
      <color rgb="FFFF0000"/>
      <name val="Calibri"/>
      <family val="2"/>
      <charset val="163"/>
      <scheme val="minor"/>
    </font>
    <font>
      <i/>
      <sz val="11"/>
      <color rgb="FFFF000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163"/>
    </font>
    <font>
      <sz val="8"/>
      <color theme="1"/>
      <name val="Calibri"/>
      <family val="2"/>
      <charset val="163"/>
      <scheme val="minor"/>
    </font>
    <font>
      <i/>
      <sz val="8"/>
      <color theme="1"/>
      <name val="Times New Roman"/>
      <family val="1"/>
    </font>
    <font>
      <sz val="12"/>
      <color rgb="FF0070C0"/>
      <name val="Times New Roman"/>
      <family val="1"/>
      <charset val="163"/>
    </font>
    <font>
      <sz val="10"/>
      <color rgb="FFFF0000"/>
      <name val="Calibri"/>
      <family val="2"/>
      <charset val="163"/>
      <scheme val="minor"/>
    </font>
    <font>
      <sz val="11"/>
      <name val="Arial"/>
      <family val="2"/>
    </font>
    <font>
      <i/>
      <sz val="11"/>
      <color theme="1"/>
      <name val="Calibri"/>
      <family val="2"/>
      <charset val="163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4"/>
      <color theme="1"/>
      <name val="Times New Roman"/>
      <family val="1"/>
    </font>
    <font>
      <b/>
      <sz val="13"/>
      <color rgb="FF000000"/>
      <name val="Times New Roman"/>
      <family val="1"/>
    </font>
    <font>
      <sz val="13"/>
      <color theme="1"/>
      <name val="Times New Roman"/>
      <family val="1"/>
    </font>
    <font>
      <sz val="13"/>
      <color rgb="FF000000"/>
      <name val="Times New Roman"/>
      <family val="1"/>
    </font>
    <font>
      <i/>
      <sz val="13"/>
      <color theme="1"/>
      <name val="Times New Roman"/>
      <family val="1"/>
    </font>
    <font>
      <b/>
      <sz val="13"/>
      <color theme="1"/>
      <name val="Times New Roman"/>
      <family val="1"/>
    </font>
    <font>
      <sz val="13"/>
      <color rgb="FFFF0000"/>
      <name val="Times New Roman"/>
      <family val="1"/>
    </font>
    <font>
      <sz val="13"/>
      <name val="Times New Roman"/>
      <family val="1"/>
    </font>
    <font>
      <b/>
      <i/>
      <sz val="13"/>
      <color theme="1"/>
      <name val="Times New Roman"/>
      <family val="1"/>
    </font>
    <font>
      <b/>
      <i/>
      <sz val="13"/>
      <name val="Times New Roman"/>
      <family val="1"/>
    </font>
    <font>
      <i/>
      <sz val="13"/>
      <name val="Times New Roman"/>
      <family val="1"/>
    </font>
    <font>
      <b/>
      <sz val="14"/>
      <name val="Times New Roman"/>
      <family val="1"/>
    </font>
    <font>
      <b/>
      <i/>
      <sz val="14"/>
      <color theme="1"/>
      <name val="Times New Roman"/>
      <family val="1"/>
    </font>
    <font>
      <b/>
      <i/>
      <sz val="14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1" fillId="0" borderId="0" applyFont="0" applyFill="0" applyBorder="0" applyAlignment="0" applyProtection="0"/>
  </cellStyleXfs>
  <cellXfs count="165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9" fillId="0" borderId="1" xfId="0" applyFont="1" applyBorder="1"/>
    <xf numFmtId="0" fontId="15" fillId="0" borderId="1" xfId="0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0" fontId="20" fillId="2" borderId="1" xfId="0" applyFont="1" applyFill="1" applyBorder="1" applyAlignment="1">
      <alignment horizontal="right" vertical="center" wrapText="1"/>
    </xf>
    <xf numFmtId="0" fontId="0" fillId="0" borderId="1" xfId="0" applyBorder="1"/>
    <xf numFmtId="0" fontId="0" fillId="0" borderId="0" xfId="0" applyFont="1" applyFill="1"/>
    <xf numFmtId="0" fontId="0" fillId="0" borderId="0" xfId="0" applyFont="1" applyFill="1" applyBorder="1"/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1" fontId="15" fillId="0" borderId="1" xfId="0" applyNumberFormat="1" applyFont="1" applyFill="1" applyBorder="1" applyAlignment="1">
      <alignment horizontal="right" vertical="center" wrapText="1"/>
    </xf>
    <xf numFmtId="165" fontId="15" fillId="0" borderId="1" xfId="1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6" fillId="0" borderId="0" xfId="0" applyFont="1" applyFill="1"/>
    <xf numFmtId="0" fontId="18" fillId="0" borderId="0" xfId="0" applyFont="1" applyFill="1"/>
    <xf numFmtId="0" fontId="12" fillId="0" borderId="0" xfId="0" applyFont="1" applyFill="1"/>
    <xf numFmtId="0" fontId="6" fillId="0" borderId="1" xfId="0" applyFont="1" applyFill="1" applyBorder="1"/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/>
    <xf numFmtId="0" fontId="2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right" vertical="center" wrapText="1"/>
    </xf>
    <xf numFmtId="0" fontId="23" fillId="0" borderId="0" xfId="0" applyFont="1" applyFill="1"/>
    <xf numFmtId="3" fontId="16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/>
    <xf numFmtId="3" fontId="25" fillId="0" borderId="1" xfId="0" applyNumberFormat="1" applyFont="1" applyBorder="1"/>
    <xf numFmtId="0" fontId="28" fillId="0" borderId="0" xfId="0" applyFont="1"/>
    <xf numFmtId="0" fontId="28" fillId="0" borderId="0" xfId="0" applyFont="1" applyBorder="1"/>
    <xf numFmtId="0" fontId="30" fillId="0" borderId="0" xfId="0" applyFont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3" fontId="28" fillId="0" borderId="0" xfId="0" applyNumberFormat="1" applyFont="1" applyAlignment="1">
      <alignment horizontal="right" vertical="center"/>
    </xf>
    <xf numFmtId="3" fontId="28" fillId="0" borderId="0" xfId="0" applyNumberFormat="1" applyFont="1" applyBorder="1" applyAlignment="1">
      <alignment horizontal="right" vertical="center"/>
    </xf>
    <xf numFmtId="0" fontId="31" fillId="2" borderId="1" xfId="0" applyFont="1" applyFill="1" applyBorder="1" applyAlignment="1">
      <alignment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3" fontId="31" fillId="0" borderId="1" xfId="0" applyNumberFormat="1" applyFont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3" fontId="28" fillId="0" borderId="1" xfId="0" applyNumberFormat="1" applyFont="1" applyBorder="1" applyAlignment="1">
      <alignment horizontal="center" vertical="center"/>
    </xf>
    <xf numFmtId="0" fontId="28" fillId="2" borderId="1" xfId="0" applyFont="1" applyFill="1" applyBorder="1" applyAlignment="1">
      <alignment horizontal="right" vertical="center" wrapText="1"/>
    </xf>
    <xf numFmtId="0" fontId="32" fillId="2" borderId="1" xfId="0" applyFont="1" applyFill="1" applyBorder="1" applyAlignment="1">
      <alignment horizontal="right" vertical="center" wrapText="1"/>
    </xf>
    <xf numFmtId="3" fontId="28" fillId="0" borderId="1" xfId="0" applyNumberFormat="1" applyFont="1" applyBorder="1" applyAlignment="1">
      <alignment horizontal="right" vertical="center"/>
    </xf>
    <xf numFmtId="0" fontId="28" fillId="2" borderId="1" xfId="0" applyFont="1" applyFill="1" applyBorder="1" applyAlignment="1">
      <alignment vertical="center" wrapText="1"/>
    </xf>
    <xf numFmtId="0" fontId="33" fillId="2" borderId="1" xfId="0" applyFont="1" applyFill="1" applyBorder="1" applyAlignment="1">
      <alignment horizontal="right" vertical="center" wrapText="1"/>
    </xf>
    <xf numFmtId="0" fontId="33" fillId="4" borderId="1" xfId="0" applyFont="1" applyFill="1" applyBorder="1" applyAlignment="1">
      <alignment horizontal="right" vertical="center" wrapText="1"/>
    </xf>
    <xf numFmtId="0" fontId="28" fillId="0" borderId="1" xfId="0" applyFont="1" applyFill="1" applyBorder="1" applyAlignment="1">
      <alignment horizontal="right" vertical="center" wrapText="1"/>
    </xf>
    <xf numFmtId="3" fontId="34" fillId="0" borderId="1" xfId="0" applyNumberFormat="1" applyFont="1" applyBorder="1" applyAlignment="1">
      <alignment horizontal="right" vertical="center"/>
    </xf>
    <xf numFmtId="0" fontId="30" fillId="2" borderId="1" xfId="0" applyFont="1" applyFill="1" applyBorder="1" applyAlignment="1">
      <alignment vertical="center" wrapText="1"/>
    </xf>
    <xf numFmtId="1" fontId="33" fillId="4" borderId="1" xfId="0" applyNumberFormat="1" applyFont="1" applyFill="1" applyBorder="1" applyAlignment="1">
      <alignment horizontal="right" vertical="center" wrapText="1"/>
    </xf>
    <xf numFmtId="0" fontId="34" fillId="2" borderId="1" xfId="0" applyFont="1" applyFill="1" applyBorder="1" applyAlignment="1">
      <alignment vertical="center" wrapText="1"/>
    </xf>
    <xf numFmtId="0" fontId="34" fillId="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right" vertical="center" wrapText="1"/>
    </xf>
    <xf numFmtId="0" fontId="36" fillId="4" borderId="1" xfId="0" applyFont="1" applyFill="1" applyBorder="1" applyAlignment="1">
      <alignment horizontal="right" vertical="center" wrapText="1"/>
    </xf>
    <xf numFmtId="0" fontId="34" fillId="2" borderId="1" xfId="0" applyFont="1" applyFill="1" applyBorder="1" applyAlignment="1">
      <alignment horizontal="right" vertical="center" wrapText="1"/>
    </xf>
    <xf numFmtId="0" fontId="36" fillId="4" borderId="1" xfId="0" quotePrefix="1" applyFont="1" applyFill="1" applyBorder="1" applyAlignment="1">
      <alignment horizontal="right" vertical="center" wrapText="1"/>
    </xf>
    <xf numFmtId="0" fontId="32" fillId="2" borderId="1" xfId="0" applyFont="1" applyFill="1" applyBorder="1" applyAlignment="1">
      <alignment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32" fillId="4" borderId="1" xfId="0" applyFont="1" applyFill="1" applyBorder="1" applyAlignment="1">
      <alignment horizontal="right" vertical="center" wrapText="1"/>
    </xf>
    <xf numFmtId="3" fontId="32" fillId="0" borderId="1" xfId="0" applyNumberFormat="1" applyFont="1" applyBorder="1" applyAlignment="1">
      <alignment horizontal="right" vertical="center"/>
    </xf>
    <xf numFmtId="3" fontId="33" fillId="2" borderId="1" xfId="0" applyNumberFormat="1" applyFont="1" applyFill="1" applyBorder="1" applyAlignment="1">
      <alignment horizontal="right" vertical="center" wrapText="1"/>
    </xf>
    <xf numFmtId="3" fontId="33" fillId="4" borderId="1" xfId="0" applyNumberFormat="1" applyFont="1" applyFill="1" applyBorder="1" applyAlignment="1">
      <alignment horizontal="right" vertical="center" wrapText="1"/>
    </xf>
    <xf numFmtId="3" fontId="28" fillId="2" borderId="1" xfId="0" applyNumberFormat="1" applyFont="1" applyFill="1" applyBorder="1" applyAlignment="1">
      <alignment horizontal="right" vertical="center" wrapText="1"/>
    </xf>
    <xf numFmtId="0" fontId="34" fillId="0" borderId="0" xfId="0" applyFont="1"/>
    <xf numFmtId="3" fontId="35" fillId="2" borderId="1" xfId="0" applyNumberFormat="1" applyFont="1" applyFill="1" applyBorder="1" applyAlignment="1">
      <alignment horizontal="right" vertical="center" wrapText="1"/>
    </xf>
    <xf numFmtId="3" fontId="35" fillId="4" borderId="1" xfId="0" applyNumberFormat="1" applyFont="1" applyFill="1" applyBorder="1" applyAlignment="1">
      <alignment horizontal="right" vertical="center" wrapText="1"/>
    </xf>
    <xf numFmtId="3" fontId="34" fillId="2" borderId="1" xfId="0" applyNumberFormat="1" applyFont="1" applyFill="1" applyBorder="1" applyAlignment="1">
      <alignment horizontal="right" vertical="center" wrapText="1"/>
    </xf>
    <xf numFmtId="165" fontId="32" fillId="4" borderId="1" xfId="1" applyNumberFormat="1" applyFont="1" applyFill="1" applyBorder="1" applyAlignment="1">
      <alignment horizontal="right"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vertical="center" wrapText="1"/>
    </xf>
    <xf numFmtId="3" fontId="33" fillId="0" borderId="1" xfId="0" applyNumberFormat="1" applyFont="1" applyFill="1" applyBorder="1" applyAlignment="1">
      <alignment horizontal="right" vertical="center" wrapText="1"/>
    </xf>
    <xf numFmtId="3" fontId="28" fillId="0" borderId="1" xfId="0" applyNumberFormat="1" applyFont="1" applyFill="1" applyBorder="1" applyAlignment="1">
      <alignment horizontal="right" vertical="center" wrapText="1"/>
    </xf>
    <xf numFmtId="3" fontId="28" fillId="0" borderId="1" xfId="0" applyNumberFormat="1" applyFont="1" applyFill="1" applyBorder="1" applyAlignment="1">
      <alignment horizontal="right" vertical="center"/>
    </xf>
    <xf numFmtId="0" fontId="33" fillId="0" borderId="1" xfId="0" applyFont="1" applyFill="1" applyBorder="1" applyAlignment="1">
      <alignment horizontal="right" vertical="center" wrapText="1"/>
    </xf>
    <xf numFmtId="0" fontId="32" fillId="0" borderId="1" xfId="0" applyFont="1" applyFill="1" applyBorder="1" applyAlignment="1">
      <alignment horizontal="right" vertical="center" wrapText="1"/>
    </xf>
    <xf numFmtId="0" fontId="35" fillId="4" borderId="1" xfId="0" applyFont="1" applyFill="1" applyBorder="1" applyAlignment="1">
      <alignment horizontal="right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right" vertical="center" wrapText="1"/>
    </xf>
    <xf numFmtId="0" fontId="30" fillId="2" borderId="1" xfId="0" applyFont="1" applyFill="1" applyBorder="1" applyAlignment="1">
      <alignment horizontal="right" vertical="center" wrapText="1"/>
    </xf>
    <xf numFmtId="3" fontId="30" fillId="0" borderId="1" xfId="0" applyNumberFormat="1" applyFont="1" applyBorder="1" applyAlignment="1">
      <alignment horizontal="right" vertical="center"/>
    </xf>
    <xf numFmtId="0" fontId="30" fillId="0" borderId="0" xfId="0" applyFont="1"/>
    <xf numFmtId="0" fontId="28" fillId="0" borderId="1" xfId="0" applyFont="1" applyBorder="1" applyAlignment="1">
      <alignment vertical="center"/>
    </xf>
    <xf numFmtId="0" fontId="28" fillId="0" borderId="1" xfId="0" applyFont="1" applyBorder="1"/>
    <xf numFmtId="0" fontId="28" fillId="0" borderId="0" xfId="0" applyFont="1" applyAlignment="1">
      <alignment vertic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/>
    <xf numFmtId="0" fontId="28" fillId="0" borderId="0" xfId="0" applyFont="1" applyFill="1"/>
    <xf numFmtId="3" fontId="24" fillId="0" borderId="1" xfId="0" applyNumberFormat="1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right" vertical="center"/>
    </xf>
    <xf numFmtId="0" fontId="24" fillId="0" borderId="1" xfId="0" applyFont="1" applyBorder="1" applyAlignment="1">
      <alignment vertical="center"/>
    </xf>
    <xf numFmtId="3" fontId="25" fillId="0" borderId="0" xfId="0" applyNumberFormat="1" applyFont="1"/>
    <xf numFmtId="0" fontId="25" fillId="0" borderId="1" xfId="0" applyFont="1" applyBorder="1" applyAlignment="1">
      <alignment horizontal="left" vertical="center"/>
    </xf>
    <xf numFmtId="3" fontId="24" fillId="0" borderId="1" xfId="0" applyNumberFormat="1" applyFont="1" applyBorder="1" applyAlignment="1">
      <alignment vertical="center"/>
    </xf>
    <xf numFmtId="0" fontId="25" fillId="0" borderId="1" xfId="0" quotePrefix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5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166" fontId="25" fillId="0" borderId="0" xfId="0" applyNumberFormat="1" applyFont="1"/>
    <xf numFmtId="0" fontId="37" fillId="0" borderId="4" xfId="0" applyFont="1" applyBorder="1" applyAlignment="1">
      <alignment horizontal="center" vertical="center"/>
    </xf>
    <xf numFmtId="0" fontId="37" fillId="0" borderId="4" xfId="0" applyFont="1" applyBorder="1"/>
    <xf numFmtId="0" fontId="25" fillId="0" borderId="4" xfId="0" applyFont="1" applyBorder="1" applyAlignment="1">
      <alignment horizontal="center" vertical="center"/>
    </xf>
    <xf numFmtId="3" fontId="25" fillId="0" borderId="4" xfId="0" applyNumberFormat="1" applyFont="1" applyBorder="1"/>
    <xf numFmtId="3" fontId="24" fillId="0" borderId="4" xfId="0" applyNumberFormat="1" applyFont="1" applyBorder="1"/>
    <xf numFmtId="0" fontId="26" fillId="0" borderId="4" xfId="0" applyFont="1" applyBorder="1" applyAlignment="1">
      <alignment horizont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vertical="center"/>
    </xf>
    <xf numFmtId="3" fontId="38" fillId="0" borderId="1" xfId="0" applyNumberFormat="1" applyFont="1" applyBorder="1" applyAlignment="1">
      <alignment vertical="center"/>
    </xf>
    <xf numFmtId="0" fontId="26" fillId="0" borderId="0" xfId="0" applyFont="1"/>
    <xf numFmtId="3" fontId="26" fillId="0" borderId="0" xfId="0" applyNumberFormat="1" applyFont="1"/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/>
    <xf numFmtId="3" fontId="38" fillId="0" borderId="1" xfId="0" applyNumberFormat="1" applyFont="1" applyBorder="1"/>
    <xf numFmtId="0" fontId="38" fillId="0" borderId="0" xfId="0" applyFont="1"/>
    <xf numFmtId="166" fontId="38" fillId="0" borderId="0" xfId="0" applyNumberFormat="1" applyFont="1"/>
    <xf numFmtId="3" fontId="38" fillId="0" borderId="0" xfId="0" applyNumberFormat="1" applyFont="1"/>
    <xf numFmtId="0" fontId="27" fillId="0" borderId="0" xfId="0" applyFont="1" applyAlignment="1">
      <alignment horizontal="center"/>
    </xf>
    <xf numFmtId="0" fontId="29" fillId="0" borderId="0" xfId="0" applyFont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6" fillId="0" borderId="0" xfId="0" quotePrefix="1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/>
    </xf>
    <xf numFmtId="0" fontId="26" fillId="0" borderId="0" xfId="0" quotePrefix="1" applyFont="1" applyAlignment="1">
      <alignment horizontal="left" vertical="center"/>
    </xf>
    <xf numFmtId="0" fontId="24" fillId="0" borderId="0" xfId="0" applyFont="1" applyAlignment="1">
      <alignment horizontal="center"/>
    </xf>
    <xf numFmtId="0" fontId="26" fillId="0" borderId="2" xfId="0" applyFont="1" applyBorder="1" applyAlignment="1">
      <alignment horizontal="right"/>
    </xf>
    <xf numFmtId="0" fontId="38" fillId="0" borderId="0" xfId="0" applyFont="1" applyBorder="1" applyAlignment="1">
      <alignment horizontal="left" vertical="center"/>
    </xf>
    <xf numFmtId="0" fontId="26" fillId="0" borderId="0" xfId="0" quotePrefix="1" applyFont="1" applyAlignment="1">
      <alignment horizontal="left" vertical="center" wrapText="1"/>
    </xf>
    <xf numFmtId="0" fontId="25" fillId="0" borderId="0" xfId="0" applyFont="1" applyAlignment="1">
      <alignment horizontal="left"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24" fillId="0" borderId="1" xfId="0" applyFont="1" applyBorder="1" applyAlignment="1">
      <alignment horizontal="left" vertical="center"/>
    </xf>
    <xf numFmtId="3" fontId="24" fillId="0" borderId="1" xfId="0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0"/>
  <sheetViews>
    <sheetView topLeftCell="A22" zoomScale="145" zoomScaleNormal="145" workbookViewId="0">
      <selection activeCell="J14" sqref="J14"/>
    </sheetView>
  </sheetViews>
  <sheetFormatPr defaultRowHeight="16.5" x14ac:dyDescent="0.25"/>
  <cols>
    <col min="1" max="1" width="7.42578125" style="50" customWidth="1"/>
    <col min="2" max="2" width="39.28515625" style="50" customWidth="1"/>
    <col min="3" max="3" width="15" style="50" customWidth="1"/>
    <col min="4" max="5" width="10.42578125" style="50" hidden="1" customWidth="1"/>
    <col min="6" max="6" width="10.7109375" style="108" customWidth="1"/>
    <col min="7" max="7" width="9.7109375" style="50" hidden="1" customWidth="1"/>
    <col min="8" max="8" width="13.140625" style="54" customWidth="1"/>
    <col min="9" max="16384" width="9.140625" style="50"/>
  </cols>
  <sheetData>
    <row r="1" spans="1:8" x14ac:dyDescent="0.25">
      <c r="A1" s="139" t="s">
        <v>0</v>
      </c>
      <c r="B1" s="139"/>
      <c r="C1" s="139"/>
      <c r="D1" s="139"/>
      <c r="E1" s="139"/>
      <c r="F1" s="139"/>
      <c r="G1" s="139"/>
      <c r="H1" s="139"/>
    </row>
    <row r="2" spans="1:8" x14ac:dyDescent="0.25">
      <c r="A2" s="140" t="s">
        <v>121</v>
      </c>
      <c r="B2" s="140"/>
      <c r="C2" s="140"/>
      <c r="D2" s="140"/>
      <c r="E2" s="140"/>
      <c r="F2" s="140"/>
      <c r="G2" s="140"/>
      <c r="H2" s="140"/>
    </row>
    <row r="3" spans="1:8" s="51" customFormat="1" x14ac:dyDescent="0.25">
      <c r="A3" s="141" t="s">
        <v>122</v>
      </c>
      <c r="B3" s="141"/>
      <c r="C3" s="141"/>
      <c r="D3" s="141"/>
      <c r="E3" s="141"/>
      <c r="F3" s="141"/>
      <c r="G3" s="141"/>
      <c r="H3" s="141"/>
    </row>
    <row r="4" spans="1:8" ht="8.25" customHeight="1" x14ac:dyDescent="0.25">
      <c r="A4" s="52"/>
      <c r="B4" s="52"/>
      <c r="C4" s="52"/>
      <c r="D4" s="52"/>
      <c r="E4" s="52"/>
      <c r="F4" s="53"/>
      <c r="G4" s="52"/>
    </row>
    <row r="5" spans="1:8" ht="21.75" customHeight="1" x14ac:dyDescent="0.25">
      <c r="A5" s="52"/>
      <c r="B5" s="52"/>
      <c r="C5" s="52"/>
      <c r="D5" s="52"/>
      <c r="E5" s="52"/>
      <c r="F5" s="53"/>
      <c r="G5" s="52"/>
      <c r="H5" s="55"/>
    </row>
    <row r="6" spans="1:8" ht="49.5" x14ac:dyDescent="0.25">
      <c r="A6" s="56" t="s">
        <v>1</v>
      </c>
      <c r="B6" s="57" t="s">
        <v>2</v>
      </c>
      <c r="C6" s="56" t="s">
        <v>3</v>
      </c>
      <c r="D6" s="57"/>
      <c r="E6" s="57" t="s">
        <v>4</v>
      </c>
      <c r="F6" s="58" t="s">
        <v>113</v>
      </c>
      <c r="G6" s="57"/>
      <c r="H6" s="59" t="s">
        <v>114</v>
      </c>
    </row>
    <row r="7" spans="1:8" x14ac:dyDescent="0.25">
      <c r="A7" s="60">
        <v>1</v>
      </c>
      <c r="B7" s="60">
        <v>2</v>
      </c>
      <c r="C7" s="60">
        <v>3</v>
      </c>
      <c r="D7" s="60">
        <v>4</v>
      </c>
      <c r="E7" s="60">
        <v>5</v>
      </c>
      <c r="F7" s="106">
        <v>4</v>
      </c>
      <c r="G7" s="60">
        <v>7</v>
      </c>
      <c r="H7" s="61">
        <v>5</v>
      </c>
    </row>
    <row r="8" spans="1:8" x14ac:dyDescent="0.25">
      <c r="A8" s="57" t="s">
        <v>57</v>
      </c>
      <c r="B8" s="56" t="s">
        <v>5</v>
      </c>
      <c r="C8" s="60"/>
      <c r="D8" s="62"/>
      <c r="E8" s="63"/>
      <c r="F8" s="68"/>
      <c r="G8" s="62"/>
      <c r="H8" s="64"/>
    </row>
    <row r="9" spans="1:8" ht="17.25" x14ac:dyDescent="0.25">
      <c r="A9" s="60">
        <v>1</v>
      </c>
      <c r="B9" s="65" t="s">
        <v>6</v>
      </c>
      <c r="C9" s="60" t="s">
        <v>7</v>
      </c>
      <c r="D9" s="66">
        <v>141</v>
      </c>
      <c r="E9" s="66">
        <v>150</v>
      </c>
      <c r="F9" s="67">
        <f>D9+F12-F14+2</f>
        <v>160</v>
      </c>
      <c r="G9" s="68">
        <f>F9+15-G14</f>
        <v>170</v>
      </c>
      <c r="H9" s="69">
        <v>190</v>
      </c>
    </row>
    <row r="10" spans="1:8" x14ac:dyDescent="0.25">
      <c r="A10" s="60"/>
      <c r="B10" s="70" t="s">
        <v>8</v>
      </c>
      <c r="C10" s="60"/>
      <c r="D10" s="66"/>
      <c r="E10" s="66"/>
      <c r="F10" s="67"/>
      <c r="G10" s="62"/>
      <c r="H10" s="64"/>
    </row>
    <row r="11" spans="1:8" x14ac:dyDescent="0.25">
      <c r="A11" s="60" t="s">
        <v>115</v>
      </c>
      <c r="B11" s="65" t="s">
        <v>9</v>
      </c>
      <c r="C11" s="60" t="s">
        <v>7</v>
      </c>
      <c r="D11" s="66">
        <v>137</v>
      </c>
      <c r="E11" s="66">
        <v>140</v>
      </c>
      <c r="F11" s="71">
        <v>140</v>
      </c>
      <c r="G11" s="62">
        <v>150</v>
      </c>
      <c r="H11" s="64">
        <v>160</v>
      </c>
    </row>
    <row r="12" spans="1:8" ht="17.25" x14ac:dyDescent="0.25">
      <c r="A12" s="60" t="s">
        <v>125</v>
      </c>
      <c r="B12" s="72" t="s">
        <v>10</v>
      </c>
      <c r="C12" s="73" t="s">
        <v>7</v>
      </c>
      <c r="D12" s="74">
        <v>12</v>
      </c>
      <c r="E12" s="74">
        <v>15</v>
      </c>
      <c r="F12" s="75">
        <v>21</v>
      </c>
      <c r="G12" s="76">
        <v>15</v>
      </c>
      <c r="H12" s="69">
        <f>H9+H13+H14-F9</f>
        <v>60</v>
      </c>
    </row>
    <row r="13" spans="1:8" ht="17.25" x14ac:dyDescent="0.25">
      <c r="A13" s="60" t="s">
        <v>124</v>
      </c>
      <c r="B13" s="72" t="s">
        <v>123</v>
      </c>
      <c r="C13" s="73" t="s">
        <v>7</v>
      </c>
      <c r="D13" s="74"/>
      <c r="E13" s="74"/>
      <c r="F13" s="77" t="s">
        <v>126</v>
      </c>
      <c r="G13" s="76"/>
      <c r="H13" s="69">
        <v>10</v>
      </c>
    </row>
    <row r="14" spans="1:8" x14ac:dyDescent="0.25">
      <c r="A14" s="60" t="s">
        <v>119</v>
      </c>
      <c r="B14" s="78" t="s">
        <v>11</v>
      </c>
      <c r="C14" s="79" t="s">
        <v>7</v>
      </c>
      <c r="D14" s="66">
        <v>1</v>
      </c>
      <c r="E14" s="66">
        <v>5</v>
      </c>
      <c r="F14" s="80">
        <v>4</v>
      </c>
      <c r="G14" s="63">
        <v>5</v>
      </c>
      <c r="H14" s="81">
        <v>20</v>
      </c>
    </row>
    <row r="15" spans="1:8" x14ac:dyDescent="0.25">
      <c r="A15" s="60" t="s">
        <v>118</v>
      </c>
      <c r="B15" s="65" t="s">
        <v>12</v>
      </c>
      <c r="C15" s="60" t="s">
        <v>7</v>
      </c>
      <c r="D15" s="66">
        <v>126</v>
      </c>
      <c r="E15" s="66">
        <v>98</v>
      </c>
      <c r="F15" s="71">
        <f>F9*70%</f>
        <v>112</v>
      </c>
      <c r="G15" s="62">
        <v>108</v>
      </c>
      <c r="H15" s="64"/>
    </row>
    <row r="16" spans="1:8" ht="19.5" customHeight="1" x14ac:dyDescent="0.25">
      <c r="A16" s="60"/>
      <c r="B16" s="65" t="s">
        <v>110</v>
      </c>
      <c r="C16" s="60" t="s">
        <v>7</v>
      </c>
      <c r="D16" s="66">
        <v>20</v>
      </c>
      <c r="E16" s="66">
        <v>25</v>
      </c>
      <c r="F16" s="67">
        <v>25</v>
      </c>
      <c r="G16" s="62">
        <v>30</v>
      </c>
      <c r="H16" s="64"/>
    </row>
    <row r="17" spans="1:8" ht="33" x14ac:dyDescent="0.25">
      <c r="A17" s="60"/>
      <c r="B17" s="65" t="s">
        <v>92</v>
      </c>
      <c r="C17" s="60" t="s">
        <v>7</v>
      </c>
      <c r="D17" s="66">
        <v>62</v>
      </c>
      <c r="E17" s="66">
        <v>65</v>
      </c>
      <c r="F17" s="67">
        <v>65</v>
      </c>
      <c r="G17" s="62">
        <v>70</v>
      </c>
      <c r="H17" s="64"/>
    </row>
    <row r="18" spans="1:8" s="85" customFormat="1" ht="18.75" customHeight="1" x14ac:dyDescent="0.3">
      <c r="A18" s="60">
        <v>2</v>
      </c>
      <c r="B18" s="65" t="s">
        <v>13</v>
      </c>
      <c r="C18" s="60" t="s">
        <v>120</v>
      </c>
      <c r="D18" s="82">
        <v>40390</v>
      </c>
      <c r="E18" s="82">
        <v>39500</v>
      </c>
      <c r="F18" s="83">
        <v>39380</v>
      </c>
      <c r="G18" s="84">
        <v>40000</v>
      </c>
      <c r="H18" s="64">
        <v>41500</v>
      </c>
    </row>
    <row r="19" spans="1:8" x14ac:dyDescent="0.25">
      <c r="A19" s="60"/>
      <c r="B19" s="70" t="s">
        <v>8</v>
      </c>
      <c r="C19" s="60"/>
      <c r="D19" s="66"/>
      <c r="E19" s="66"/>
      <c r="F19" s="67"/>
      <c r="G19" s="62"/>
      <c r="H19" s="64"/>
    </row>
    <row r="20" spans="1:8" ht="21.75" customHeight="1" x14ac:dyDescent="0.25">
      <c r="A20" s="60"/>
      <c r="B20" s="72" t="s">
        <v>15</v>
      </c>
      <c r="C20" s="73" t="s">
        <v>16</v>
      </c>
      <c r="D20" s="86">
        <v>8660</v>
      </c>
      <c r="E20" s="86">
        <v>1000</v>
      </c>
      <c r="F20" s="87">
        <v>700</v>
      </c>
      <c r="G20" s="88">
        <v>1000</v>
      </c>
      <c r="H20" s="69">
        <f>H18+H21-F18</f>
        <v>12120</v>
      </c>
    </row>
    <row r="21" spans="1:8" ht="18.75" customHeight="1" x14ac:dyDescent="0.25">
      <c r="A21" s="60"/>
      <c r="B21" s="78" t="s">
        <v>17</v>
      </c>
      <c r="C21" s="79" t="s">
        <v>16</v>
      </c>
      <c r="D21" s="63">
        <v>750</v>
      </c>
      <c r="E21" s="63">
        <v>750</v>
      </c>
      <c r="F21" s="89">
        <v>3850</v>
      </c>
      <c r="G21" s="63"/>
      <c r="H21" s="81">
        <f>H14*500</f>
        <v>10000</v>
      </c>
    </row>
    <row r="22" spans="1:8" x14ac:dyDescent="0.25">
      <c r="A22" s="90">
        <v>3</v>
      </c>
      <c r="B22" s="91" t="s">
        <v>104</v>
      </c>
      <c r="C22" s="60" t="s">
        <v>14</v>
      </c>
      <c r="D22" s="92">
        <v>7650</v>
      </c>
      <c r="E22" s="92">
        <v>7800</v>
      </c>
      <c r="F22" s="83">
        <v>7700</v>
      </c>
      <c r="G22" s="93">
        <v>8000</v>
      </c>
      <c r="H22" s="94"/>
    </row>
    <row r="23" spans="1:8" x14ac:dyDescent="0.25">
      <c r="A23" s="60"/>
      <c r="B23" s="70" t="s">
        <v>8</v>
      </c>
      <c r="C23" s="60"/>
      <c r="D23" s="95"/>
      <c r="E23" s="95"/>
      <c r="F23" s="67"/>
      <c r="G23" s="68"/>
      <c r="H23" s="94"/>
    </row>
    <row r="24" spans="1:8" ht="18" customHeight="1" x14ac:dyDescent="0.25">
      <c r="A24" s="60"/>
      <c r="B24" s="65" t="s">
        <v>18</v>
      </c>
      <c r="C24" s="60" t="s">
        <v>14</v>
      </c>
      <c r="D24" s="95">
        <v>550</v>
      </c>
      <c r="E24" s="92">
        <v>1500</v>
      </c>
      <c r="F24" s="67">
        <v>800</v>
      </c>
      <c r="G24" s="93">
        <v>960</v>
      </c>
      <c r="H24" s="94"/>
    </row>
    <row r="25" spans="1:8" ht="18" customHeight="1" x14ac:dyDescent="0.25">
      <c r="A25" s="60"/>
      <c r="B25" s="65" t="s">
        <v>19</v>
      </c>
      <c r="C25" s="60" t="s">
        <v>14</v>
      </c>
      <c r="D25" s="92">
        <v>4200</v>
      </c>
      <c r="E25" s="92">
        <v>7800</v>
      </c>
      <c r="F25" s="83">
        <v>7700</v>
      </c>
      <c r="G25" s="93">
        <v>8000</v>
      </c>
      <c r="H25" s="94"/>
    </row>
    <row r="26" spans="1:8" x14ac:dyDescent="0.25">
      <c r="A26" s="79">
        <v>4</v>
      </c>
      <c r="B26" s="78" t="s">
        <v>20</v>
      </c>
      <c r="C26" s="60" t="s">
        <v>14</v>
      </c>
      <c r="D26" s="95">
        <v>615</v>
      </c>
      <c r="E26" s="96">
        <v>660</v>
      </c>
      <c r="F26" s="67">
        <v>670</v>
      </c>
      <c r="G26" s="96">
        <v>670</v>
      </c>
      <c r="H26" s="94"/>
    </row>
    <row r="27" spans="1:8" x14ac:dyDescent="0.25">
      <c r="A27" s="60"/>
      <c r="B27" s="70" t="s">
        <v>8</v>
      </c>
      <c r="C27" s="60"/>
      <c r="D27" s="95"/>
      <c r="E27" s="95"/>
      <c r="F27" s="67"/>
      <c r="G27" s="68"/>
      <c r="H27" s="94"/>
    </row>
    <row r="28" spans="1:8" x14ac:dyDescent="0.25">
      <c r="A28" s="60"/>
      <c r="B28" s="65" t="s">
        <v>105</v>
      </c>
      <c r="C28" s="60" t="s">
        <v>14</v>
      </c>
      <c r="D28" s="95">
        <v>315</v>
      </c>
      <c r="E28" s="95">
        <v>330</v>
      </c>
      <c r="F28" s="67">
        <v>330</v>
      </c>
      <c r="G28" s="68">
        <v>335</v>
      </c>
      <c r="H28" s="94"/>
    </row>
    <row r="29" spans="1:8" ht="15.75" customHeight="1" x14ac:dyDescent="0.25">
      <c r="A29" s="60"/>
      <c r="B29" s="65" t="s">
        <v>106</v>
      </c>
      <c r="C29" s="60" t="s">
        <v>14</v>
      </c>
      <c r="D29" s="95">
        <v>200</v>
      </c>
      <c r="E29" s="96">
        <v>210</v>
      </c>
      <c r="F29" s="67">
        <v>210</v>
      </c>
      <c r="G29" s="68">
        <v>230</v>
      </c>
      <c r="H29" s="94"/>
    </row>
    <row r="30" spans="1:8" x14ac:dyDescent="0.25">
      <c r="A30" s="60">
        <v>5</v>
      </c>
      <c r="B30" s="65" t="s">
        <v>21</v>
      </c>
      <c r="C30" s="60" t="s">
        <v>23</v>
      </c>
      <c r="D30" s="82">
        <v>16000</v>
      </c>
      <c r="E30" s="82">
        <v>17000</v>
      </c>
      <c r="F30" s="83">
        <v>16000</v>
      </c>
      <c r="G30" s="84">
        <v>17850</v>
      </c>
      <c r="H30" s="64"/>
    </row>
    <row r="31" spans="1:8" ht="21" customHeight="1" x14ac:dyDescent="0.25">
      <c r="A31" s="60"/>
      <c r="B31" s="65" t="s">
        <v>107</v>
      </c>
      <c r="C31" s="60"/>
      <c r="D31" s="66"/>
      <c r="E31" s="66"/>
      <c r="F31" s="67"/>
      <c r="G31" s="62"/>
      <c r="H31" s="64"/>
    </row>
    <row r="32" spans="1:8" ht="24" customHeight="1" x14ac:dyDescent="0.25">
      <c r="A32" s="60">
        <v>6</v>
      </c>
      <c r="B32" s="65" t="s">
        <v>93</v>
      </c>
      <c r="C32" s="60" t="s">
        <v>23</v>
      </c>
      <c r="D32" s="66">
        <v>505</v>
      </c>
      <c r="E32" s="66">
        <v>520</v>
      </c>
      <c r="F32" s="67">
        <v>450</v>
      </c>
      <c r="G32" s="62">
        <v>540</v>
      </c>
      <c r="H32" s="64"/>
    </row>
    <row r="33" spans="1:8" ht="34.5" customHeight="1" x14ac:dyDescent="0.25">
      <c r="A33" s="60">
        <v>7</v>
      </c>
      <c r="B33" s="65" t="s">
        <v>94</v>
      </c>
      <c r="C33" s="60" t="s">
        <v>23</v>
      </c>
      <c r="D33" s="66">
        <v>75</v>
      </c>
      <c r="E33" s="95">
        <v>100</v>
      </c>
      <c r="F33" s="67">
        <v>75</v>
      </c>
      <c r="G33" s="62">
        <v>85</v>
      </c>
      <c r="H33" s="64"/>
    </row>
    <row r="34" spans="1:8" x14ac:dyDescent="0.25">
      <c r="A34" s="57" t="s">
        <v>24</v>
      </c>
      <c r="B34" s="56" t="s">
        <v>25</v>
      </c>
      <c r="C34" s="60"/>
      <c r="D34" s="66"/>
      <c r="E34" s="66"/>
      <c r="F34" s="67"/>
      <c r="G34" s="62"/>
      <c r="H34" s="64"/>
    </row>
    <row r="35" spans="1:8" x14ac:dyDescent="0.25">
      <c r="A35" s="57" t="s">
        <v>26</v>
      </c>
      <c r="B35" s="56" t="s">
        <v>27</v>
      </c>
      <c r="C35" s="60"/>
      <c r="D35" s="66"/>
      <c r="E35" s="66"/>
      <c r="F35" s="67"/>
      <c r="G35" s="62"/>
      <c r="H35" s="64"/>
    </row>
    <row r="36" spans="1:8" s="85" customFormat="1" ht="17.25" x14ac:dyDescent="0.3">
      <c r="A36" s="73">
        <v>1</v>
      </c>
      <c r="B36" s="72" t="s">
        <v>28</v>
      </c>
      <c r="C36" s="73" t="s">
        <v>29</v>
      </c>
      <c r="D36" s="74">
        <v>115</v>
      </c>
      <c r="E36" s="74">
        <v>115</v>
      </c>
      <c r="F36" s="97">
        <v>121</v>
      </c>
      <c r="G36" s="76">
        <v>120</v>
      </c>
      <c r="H36" s="69">
        <v>135</v>
      </c>
    </row>
    <row r="37" spans="1:8" s="102" customFormat="1" x14ac:dyDescent="0.25">
      <c r="A37" s="98" t="s">
        <v>115</v>
      </c>
      <c r="B37" s="70" t="s">
        <v>135</v>
      </c>
      <c r="C37" s="98" t="s">
        <v>29</v>
      </c>
      <c r="D37" s="99">
        <v>112</v>
      </c>
      <c r="E37" s="99">
        <v>115</v>
      </c>
      <c r="F37" s="77" t="s">
        <v>126</v>
      </c>
      <c r="G37" s="100">
        <v>120</v>
      </c>
      <c r="H37" s="101">
        <f>H36-F36</f>
        <v>14</v>
      </c>
    </row>
    <row r="38" spans="1:8" s="85" customFormat="1" ht="17.25" x14ac:dyDescent="0.3">
      <c r="A38" s="73">
        <v>2</v>
      </c>
      <c r="B38" s="72" t="s">
        <v>30</v>
      </c>
      <c r="C38" s="73" t="s">
        <v>16</v>
      </c>
      <c r="D38" s="86">
        <v>2250</v>
      </c>
      <c r="E38" s="86">
        <v>2260</v>
      </c>
      <c r="F38" s="87">
        <v>1983</v>
      </c>
      <c r="G38" s="88">
        <v>2280</v>
      </c>
      <c r="H38" s="69">
        <v>2340</v>
      </c>
    </row>
    <row r="39" spans="1:8" x14ac:dyDescent="0.25">
      <c r="A39" s="60"/>
      <c r="B39" s="65" t="s">
        <v>95</v>
      </c>
      <c r="C39" s="60"/>
      <c r="D39" s="66">
        <v>100</v>
      </c>
      <c r="E39" s="66">
        <v>200</v>
      </c>
      <c r="F39" s="67">
        <v>100</v>
      </c>
      <c r="G39" s="62">
        <v>100</v>
      </c>
      <c r="H39" s="64">
        <f>H38-F38</f>
        <v>357</v>
      </c>
    </row>
    <row r="40" spans="1:8" ht="23.25" customHeight="1" x14ac:dyDescent="0.25">
      <c r="A40" s="60">
        <v>3</v>
      </c>
      <c r="B40" s="65" t="s">
        <v>31</v>
      </c>
      <c r="C40" s="60" t="s">
        <v>23</v>
      </c>
      <c r="D40" s="66">
        <v>380</v>
      </c>
      <c r="E40" s="66">
        <v>500</v>
      </c>
      <c r="F40" s="67">
        <v>380</v>
      </c>
      <c r="G40" s="62">
        <v>550</v>
      </c>
      <c r="H40" s="64"/>
    </row>
    <row r="41" spans="1:8" ht="23.25" customHeight="1" x14ac:dyDescent="0.25">
      <c r="A41" s="60">
        <v>4</v>
      </c>
      <c r="B41" s="65" t="s">
        <v>32</v>
      </c>
      <c r="C41" s="60" t="s">
        <v>23</v>
      </c>
      <c r="D41" s="66">
        <v>47</v>
      </c>
      <c r="E41" s="66">
        <v>100</v>
      </c>
      <c r="F41" s="67">
        <v>90</v>
      </c>
      <c r="G41" s="62">
        <v>100</v>
      </c>
      <c r="H41" s="64"/>
    </row>
    <row r="42" spans="1:8" ht="4.5" hidden="1" customHeight="1" x14ac:dyDescent="0.25">
      <c r="A42" s="103"/>
      <c r="B42" s="104"/>
      <c r="C42" s="104"/>
      <c r="D42" s="104"/>
      <c r="E42" s="104"/>
      <c r="F42" s="107"/>
      <c r="G42" s="104"/>
    </row>
    <row r="61" spans="1:1" x14ac:dyDescent="0.25">
      <c r="A61" s="105"/>
    </row>
    <row r="140" spans="1:1" x14ac:dyDescent="0.25">
      <c r="A140" s="105"/>
    </row>
  </sheetData>
  <mergeCells count="3">
    <mergeCell ref="A1:H1"/>
    <mergeCell ref="A2:H2"/>
    <mergeCell ref="A3:H3"/>
  </mergeCells>
  <pageMargins left="0.82677165354330717" right="0.27559055118110237" top="0.27" bottom="0.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zoomScaleNormal="100" workbookViewId="0">
      <selection activeCell="O19" sqref="O19"/>
    </sheetView>
  </sheetViews>
  <sheetFormatPr defaultRowHeight="15" x14ac:dyDescent="0.25"/>
  <cols>
    <col min="1" max="1" width="6" customWidth="1"/>
    <col min="2" max="2" width="24.7109375" customWidth="1"/>
    <col min="3" max="3" width="11" customWidth="1"/>
    <col min="4" max="4" width="0" hidden="1" customWidth="1"/>
    <col min="5" max="5" width="10.5703125" customWidth="1"/>
    <col min="7" max="7" width="10.7109375" customWidth="1"/>
    <col min="8" max="8" width="11.5703125" customWidth="1"/>
  </cols>
  <sheetData>
    <row r="1" spans="1:9" ht="15.75" x14ac:dyDescent="0.25">
      <c r="A1" s="143" t="s">
        <v>33</v>
      </c>
      <c r="B1" s="143"/>
      <c r="C1" s="143"/>
      <c r="D1" s="143"/>
      <c r="E1" s="143"/>
      <c r="F1" s="143"/>
      <c r="G1" s="143"/>
      <c r="H1" s="143"/>
    </row>
    <row r="2" spans="1:9" ht="15.75" x14ac:dyDescent="0.25">
      <c r="A2" s="144" t="s">
        <v>96</v>
      </c>
      <c r="B2" s="144"/>
      <c r="C2" s="144"/>
      <c r="D2" s="144"/>
      <c r="E2" s="144"/>
      <c r="F2" s="144"/>
      <c r="G2" s="144"/>
      <c r="H2" s="144"/>
    </row>
    <row r="3" spans="1:9" ht="15.75" x14ac:dyDescent="0.25">
      <c r="A3" s="8"/>
      <c r="B3" s="144" t="s">
        <v>97</v>
      </c>
      <c r="C3" s="144"/>
      <c r="D3" s="144"/>
      <c r="E3" s="144"/>
      <c r="F3" s="144"/>
      <c r="G3" s="144"/>
      <c r="H3" s="144"/>
    </row>
    <row r="4" spans="1:9" s="6" customFormat="1" ht="15.75" x14ac:dyDescent="0.25">
      <c r="A4" s="145" t="s">
        <v>112</v>
      </c>
      <c r="B4" s="145"/>
      <c r="C4" s="145"/>
      <c r="D4" s="145"/>
      <c r="E4" s="145"/>
      <c r="F4" s="145"/>
      <c r="G4" s="145"/>
      <c r="H4" s="145"/>
    </row>
    <row r="5" spans="1:9" ht="15.75" x14ac:dyDescent="0.25">
      <c r="A5" s="7"/>
      <c r="B5" s="7"/>
      <c r="C5" s="7"/>
      <c r="D5" s="7"/>
      <c r="E5" s="7"/>
      <c r="F5" s="7"/>
      <c r="G5" s="7"/>
      <c r="H5" s="7"/>
    </row>
    <row r="6" spans="1:9" ht="15.75" customHeight="1" x14ac:dyDescent="0.25">
      <c r="A6" s="146" t="s">
        <v>1</v>
      </c>
      <c r="B6" s="146" t="s">
        <v>34</v>
      </c>
      <c r="C6" s="146" t="s">
        <v>3</v>
      </c>
      <c r="D6" s="146" t="s">
        <v>35</v>
      </c>
      <c r="E6" s="146" t="s">
        <v>91</v>
      </c>
      <c r="F6" s="146" t="s">
        <v>90</v>
      </c>
      <c r="G6" s="146"/>
      <c r="H6" s="146" t="s">
        <v>99</v>
      </c>
      <c r="I6" s="142"/>
    </row>
    <row r="7" spans="1:9" ht="31.5" x14ac:dyDescent="0.25">
      <c r="A7" s="146"/>
      <c r="B7" s="146"/>
      <c r="C7" s="146"/>
      <c r="D7" s="146"/>
      <c r="E7" s="146"/>
      <c r="F7" s="1" t="s">
        <v>4</v>
      </c>
      <c r="G7" s="1" t="s">
        <v>98</v>
      </c>
      <c r="H7" s="146"/>
      <c r="I7" s="142"/>
    </row>
    <row r="8" spans="1:9" ht="15.75" x14ac:dyDescent="0.25">
      <c r="A8" s="1">
        <v>1</v>
      </c>
      <c r="B8" s="3" t="s">
        <v>36</v>
      </c>
      <c r="C8" s="2"/>
      <c r="D8" s="4"/>
      <c r="E8" s="4"/>
      <c r="F8" s="4"/>
      <c r="G8" s="4"/>
      <c r="H8" s="4"/>
    </row>
    <row r="9" spans="1:9" ht="15.75" x14ac:dyDescent="0.25">
      <c r="A9" s="2"/>
      <c r="B9" s="5" t="s">
        <v>37</v>
      </c>
      <c r="C9" s="2" t="s">
        <v>7</v>
      </c>
      <c r="D9" s="4">
        <v>130</v>
      </c>
      <c r="E9" s="15">
        <v>141</v>
      </c>
      <c r="F9" s="10">
        <v>150</v>
      </c>
      <c r="G9" s="11">
        <f>SUM(G11:G15)</f>
        <v>161</v>
      </c>
      <c r="H9" s="9">
        <v>160</v>
      </c>
    </row>
    <row r="10" spans="1:9" ht="15.75" x14ac:dyDescent="0.25">
      <c r="A10" s="2"/>
      <c r="B10" s="5" t="s">
        <v>38</v>
      </c>
      <c r="C10" s="2"/>
      <c r="D10" s="4"/>
      <c r="E10" s="9"/>
      <c r="F10" s="10"/>
      <c r="G10" s="11"/>
      <c r="H10" s="9"/>
    </row>
    <row r="11" spans="1:9" ht="31.5" x14ac:dyDescent="0.25">
      <c r="A11" s="2"/>
      <c r="B11" s="5" t="s">
        <v>39</v>
      </c>
      <c r="C11" s="2" t="s">
        <v>7</v>
      </c>
      <c r="D11" s="4">
        <v>83</v>
      </c>
      <c r="E11" s="9">
        <v>90</v>
      </c>
      <c r="F11" s="10">
        <v>95</v>
      </c>
      <c r="G11" s="14">
        <v>105</v>
      </c>
      <c r="H11" s="9">
        <v>100</v>
      </c>
    </row>
    <row r="12" spans="1:9" ht="15.75" x14ac:dyDescent="0.25">
      <c r="A12" s="2"/>
      <c r="B12" s="5" t="s">
        <v>40</v>
      </c>
      <c r="C12" s="2" t="s">
        <v>7</v>
      </c>
      <c r="D12" s="4">
        <v>14</v>
      </c>
      <c r="E12" s="15">
        <v>18</v>
      </c>
      <c r="F12" s="10">
        <v>21</v>
      </c>
      <c r="G12" s="11">
        <v>21</v>
      </c>
      <c r="H12" s="9">
        <v>23</v>
      </c>
    </row>
    <row r="13" spans="1:9" ht="15.75" x14ac:dyDescent="0.25">
      <c r="A13" s="2"/>
      <c r="B13" s="5" t="s">
        <v>41</v>
      </c>
      <c r="C13" s="2" t="s">
        <v>7</v>
      </c>
      <c r="D13" s="4">
        <v>18</v>
      </c>
      <c r="E13" s="9">
        <v>18</v>
      </c>
      <c r="F13" s="10">
        <v>18</v>
      </c>
      <c r="G13" s="11">
        <v>18</v>
      </c>
      <c r="H13" s="9">
        <v>18</v>
      </c>
    </row>
    <row r="14" spans="1:9" ht="15.75" x14ac:dyDescent="0.25">
      <c r="A14" s="2"/>
      <c r="B14" s="5" t="s">
        <v>42</v>
      </c>
      <c r="C14" s="2" t="s">
        <v>7</v>
      </c>
      <c r="D14" s="4">
        <v>13</v>
      </c>
      <c r="E14" s="9">
        <v>13</v>
      </c>
      <c r="F14" s="10">
        <v>13</v>
      </c>
      <c r="G14" s="11">
        <v>14</v>
      </c>
      <c r="H14" s="9">
        <v>13</v>
      </c>
    </row>
    <row r="15" spans="1:9" ht="15.75" x14ac:dyDescent="0.25">
      <c r="A15" s="2"/>
      <c r="B15" s="5" t="s">
        <v>43</v>
      </c>
      <c r="C15" s="2" t="s">
        <v>7</v>
      </c>
      <c r="D15" s="4">
        <v>2</v>
      </c>
      <c r="E15" s="9">
        <v>2</v>
      </c>
      <c r="F15" s="10">
        <v>3</v>
      </c>
      <c r="G15" s="11">
        <v>3</v>
      </c>
      <c r="H15" s="9">
        <v>6</v>
      </c>
    </row>
    <row r="16" spans="1:9" ht="15.75" x14ac:dyDescent="0.25">
      <c r="A16" s="1">
        <v>2</v>
      </c>
      <c r="B16" s="3" t="s">
        <v>27</v>
      </c>
      <c r="C16" s="2"/>
      <c r="D16" s="4"/>
      <c r="E16" s="9"/>
      <c r="F16" s="10"/>
      <c r="G16" s="11"/>
      <c r="H16" s="9"/>
    </row>
    <row r="17" spans="1:8" ht="15.75" x14ac:dyDescent="0.25">
      <c r="A17" s="2"/>
      <c r="B17" s="5" t="s">
        <v>28</v>
      </c>
      <c r="C17" s="2" t="s">
        <v>29</v>
      </c>
      <c r="D17" s="4">
        <v>108</v>
      </c>
      <c r="E17" s="9">
        <v>112</v>
      </c>
      <c r="F17" s="10">
        <v>115</v>
      </c>
      <c r="G17" s="11">
        <v>121</v>
      </c>
      <c r="H17" s="9">
        <v>120</v>
      </c>
    </row>
    <row r="18" spans="1:8" ht="15.75" x14ac:dyDescent="0.25">
      <c r="A18" s="2"/>
      <c r="B18" s="5" t="s">
        <v>38</v>
      </c>
      <c r="C18" s="2"/>
      <c r="D18" s="4"/>
      <c r="E18" s="9"/>
      <c r="F18" s="10"/>
      <c r="G18" s="11"/>
      <c r="H18" s="9"/>
    </row>
    <row r="19" spans="1:8" ht="31.5" x14ac:dyDescent="0.25">
      <c r="A19" s="2"/>
      <c r="B19" s="5" t="s">
        <v>44</v>
      </c>
      <c r="C19" s="2" t="s">
        <v>29</v>
      </c>
      <c r="D19" s="4">
        <v>90</v>
      </c>
      <c r="E19" s="9">
        <v>100</v>
      </c>
      <c r="F19" s="10">
        <v>95</v>
      </c>
      <c r="G19" s="13">
        <v>100</v>
      </c>
      <c r="H19" s="9">
        <v>100</v>
      </c>
    </row>
    <row r="20" spans="1:8" ht="15.75" x14ac:dyDescent="0.25">
      <c r="A20" s="2"/>
      <c r="B20" s="5" t="s">
        <v>45</v>
      </c>
      <c r="C20" s="2" t="s">
        <v>29</v>
      </c>
      <c r="D20" s="4">
        <v>18</v>
      </c>
      <c r="E20" s="9">
        <v>12</v>
      </c>
      <c r="F20" s="10">
        <v>20</v>
      </c>
      <c r="G20" s="11">
        <v>21</v>
      </c>
      <c r="H20" s="9">
        <v>20</v>
      </c>
    </row>
    <row r="21" spans="1:8" ht="9" customHeight="1" x14ac:dyDescent="0.25">
      <c r="A21" s="16"/>
      <c r="B21" s="16"/>
      <c r="C21" s="16"/>
      <c r="D21" s="16"/>
      <c r="E21" s="16"/>
      <c r="F21" s="16"/>
      <c r="G21" s="16"/>
      <c r="H21" s="16"/>
    </row>
  </sheetData>
  <mergeCells count="12">
    <mergeCell ref="I6:I7"/>
    <mergeCell ref="A1:H1"/>
    <mergeCell ref="A2:H2"/>
    <mergeCell ref="A4:H4"/>
    <mergeCell ref="A6:A7"/>
    <mergeCell ref="B6:B7"/>
    <mergeCell ref="C6:C7"/>
    <mergeCell ref="D6:D7"/>
    <mergeCell ref="F6:G6"/>
    <mergeCell ref="H6:H7"/>
    <mergeCell ref="E6:E7"/>
    <mergeCell ref="B3:H3"/>
  </mergeCells>
  <pageMargins left="1" right="0.7" top="1.03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topLeftCell="A10" zoomScale="115" zoomScaleNormal="115" workbookViewId="0">
      <selection activeCell="L8" sqref="L8"/>
    </sheetView>
  </sheetViews>
  <sheetFormatPr defaultColWidth="9.140625" defaultRowHeight="15" x14ac:dyDescent="0.25"/>
  <cols>
    <col min="1" max="1" width="2.5703125" style="32" customWidth="1"/>
    <col min="2" max="2" width="30.28515625" style="17" customWidth="1"/>
    <col min="3" max="3" width="9.140625" style="33" customWidth="1"/>
    <col min="4" max="4" width="9.140625" style="34" customWidth="1"/>
    <col min="5" max="5" width="9.5703125" style="34" customWidth="1"/>
    <col min="6" max="6" width="9.140625" style="34" customWidth="1"/>
    <col min="7" max="7" width="9.140625" style="17" customWidth="1"/>
    <col min="8" max="8" width="10" style="17" customWidth="1"/>
    <col min="9" max="9" width="10.7109375" style="17" customWidth="1"/>
    <col min="10" max="10" width="10.28515625" style="34" customWidth="1"/>
    <col min="11" max="11" width="10" style="34" customWidth="1"/>
    <col min="12" max="12" width="9.7109375" style="34" customWidth="1"/>
    <col min="13" max="14" width="9.140625" style="17"/>
    <col min="15" max="15" width="17.85546875" style="17" customWidth="1"/>
    <col min="16" max="16384" width="9.140625" style="17"/>
  </cols>
  <sheetData>
    <row r="1" spans="1:12" ht="15.75" x14ac:dyDescent="0.25">
      <c r="A1" s="148" t="s">
        <v>46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2" ht="15.75" x14ac:dyDescent="0.25">
      <c r="A2" s="149" t="s">
        <v>100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</row>
    <row r="3" spans="1:12" s="18" customFormat="1" ht="15.75" x14ac:dyDescent="0.25">
      <c r="A3" s="150" t="s">
        <v>111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</row>
    <row r="4" spans="1:12" x14ac:dyDescent="0.25">
      <c r="A4" s="19"/>
      <c r="B4" s="20"/>
      <c r="C4" s="21"/>
      <c r="D4" s="22"/>
      <c r="E4" s="22"/>
      <c r="F4" s="22"/>
      <c r="G4" s="20"/>
      <c r="H4" s="20"/>
      <c r="I4" s="20"/>
      <c r="J4" s="22"/>
      <c r="K4" s="22"/>
      <c r="L4" s="22"/>
    </row>
    <row r="5" spans="1:12" x14ac:dyDescent="0.25">
      <c r="A5" s="151" t="s">
        <v>47</v>
      </c>
      <c r="B5" s="151" t="s">
        <v>34</v>
      </c>
      <c r="C5" s="151" t="s">
        <v>48</v>
      </c>
      <c r="D5" s="151" t="s">
        <v>103</v>
      </c>
      <c r="E5" s="151"/>
      <c r="F5" s="151"/>
      <c r="G5" s="151" t="s">
        <v>101</v>
      </c>
      <c r="H5" s="151"/>
      <c r="I5" s="151"/>
      <c r="J5" s="151" t="s">
        <v>102</v>
      </c>
      <c r="K5" s="151"/>
      <c r="L5" s="151"/>
    </row>
    <row r="6" spans="1:12" x14ac:dyDescent="0.25">
      <c r="A6" s="151"/>
      <c r="B6" s="151"/>
      <c r="C6" s="151"/>
      <c r="D6" s="147" t="s">
        <v>49</v>
      </c>
      <c r="E6" s="147" t="s">
        <v>50</v>
      </c>
      <c r="F6" s="147"/>
      <c r="G6" s="147" t="s">
        <v>49</v>
      </c>
      <c r="H6" s="147" t="s">
        <v>50</v>
      </c>
      <c r="I6" s="147"/>
      <c r="J6" s="147" t="s">
        <v>49</v>
      </c>
      <c r="K6" s="147" t="s">
        <v>51</v>
      </c>
      <c r="L6" s="147"/>
    </row>
    <row r="7" spans="1:12" ht="48.75" customHeight="1" x14ac:dyDescent="0.25">
      <c r="A7" s="151"/>
      <c r="B7" s="151"/>
      <c r="C7" s="151"/>
      <c r="D7" s="147"/>
      <c r="E7" s="36" t="s">
        <v>52</v>
      </c>
      <c r="F7" s="36" t="s">
        <v>53</v>
      </c>
      <c r="G7" s="147"/>
      <c r="H7" s="36" t="s">
        <v>52</v>
      </c>
      <c r="I7" s="36" t="s">
        <v>53</v>
      </c>
      <c r="J7" s="147"/>
      <c r="K7" s="36" t="s">
        <v>52</v>
      </c>
      <c r="L7" s="36" t="s">
        <v>53</v>
      </c>
    </row>
    <row r="8" spans="1:12" ht="26.25" customHeight="1" x14ac:dyDescent="0.25">
      <c r="A8" s="36">
        <v>1</v>
      </c>
      <c r="B8" s="36">
        <v>2</v>
      </c>
      <c r="C8" s="36">
        <v>3</v>
      </c>
      <c r="D8" s="36" t="s">
        <v>54</v>
      </c>
      <c r="E8" s="36">
        <v>5</v>
      </c>
      <c r="F8" s="36">
        <v>6</v>
      </c>
      <c r="G8" s="36" t="s">
        <v>55</v>
      </c>
      <c r="H8" s="36">
        <v>8</v>
      </c>
      <c r="I8" s="36">
        <v>9</v>
      </c>
      <c r="J8" s="36" t="s">
        <v>56</v>
      </c>
      <c r="K8" s="36">
        <v>11</v>
      </c>
      <c r="L8" s="36">
        <v>12</v>
      </c>
    </row>
    <row r="9" spans="1:12" ht="24" customHeight="1" x14ac:dyDescent="0.25">
      <c r="A9" s="37" t="s">
        <v>57</v>
      </c>
      <c r="B9" s="23" t="s">
        <v>58</v>
      </c>
      <c r="C9" s="37"/>
      <c r="D9" s="24"/>
      <c r="E9" s="12"/>
      <c r="F9" s="12"/>
      <c r="G9" s="12"/>
      <c r="H9" s="12"/>
      <c r="I9" s="12"/>
      <c r="J9" s="12"/>
      <c r="K9" s="12"/>
      <c r="L9" s="12"/>
    </row>
    <row r="10" spans="1:12" ht="24" customHeight="1" x14ac:dyDescent="0.25">
      <c r="A10" s="37">
        <v>1</v>
      </c>
      <c r="B10" s="23" t="s">
        <v>59</v>
      </c>
      <c r="C10" s="37"/>
      <c r="D10" s="12"/>
      <c r="E10" s="12"/>
      <c r="F10" s="12"/>
      <c r="G10" s="12"/>
      <c r="H10" s="12"/>
      <c r="I10" s="12"/>
      <c r="J10" s="12"/>
      <c r="K10" s="12"/>
      <c r="L10" s="12"/>
    </row>
    <row r="11" spans="1:12" ht="24" customHeight="1" x14ac:dyDescent="0.25">
      <c r="A11" s="36"/>
      <c r="B11" s="25" t="s">
        <v>60</v>
      </c>
      <c r="C11" s="36" t="s">
        <v>14</v>
      </c>
      <c r="D11" s="12">
        <v>20</v>
      </c>
      <c r="E11" s="12"/>
      <c r="F11" s="12"/>
      <c r="G11" s="12">
        <v>15</v>
      </c>
      <c r="H11" s="12"/>
      <c r="I11" s="12"/>
      <c r="J11" s="12">
        <v>15</v>
      </c>
      <c r="K11" s="12"/>
      <c r="L11" s="12"/>
    </row>
    <row r="12" spans="1:12" ht="24" customHeight="1" x14ac:dyDescent="0.25">
      <c r="A12" s="36"/>
      <c r="B12" s="25" t="s">
        <v>61</v>
      </c>
      <c r="C12" s="36" t="s">
        <v>22</v>
      </c>
      <c r="D12" s="12">
        <v>180</v>
      </c>
      <c r="E12" s="12"/>
      <c r="F12" s="12">
        <f>D12</f>
        <v>180</v>
      </c>
      <c r="G12" s="12">
        <f>G15</f>
        <v>91</v>
      </c>
      <c r="H12" s="12"/>
      <c r="I12" s="12">
        <f t="shared" ref="I12:I15" si="0">G12</f>
        <v>91</v>
      </c>
      <c r="J12" s="12">
        <v>200</v>
      </c>
      <c r="K12" s="12"/>
      <c r="L12" s="12">
        <f>J12</f>
        <v>200</v>
      </c>
    </row>
    <row r="13" spans="1:12" ht="24" customHeight="1" x14ac:dyDescent="0.25">
      <c r="A13" s="36"/>
      <c r="B13" s="25" t="s">
        <v>8</v>
      </c>
      <c r="C13" s="36"/>
      <c r="D13" s="12"/>
      <c r="E13" s="12"/>
      <c r="F13" s="12"/>
      <c r="G13" s="12"/>
      <c r="H13" s="12"/>
      <c r="I13" s="12"/>
      <c r="J13" s="12"/>
      <c r="K13" s="12"/>
      <c r="L13" s="12"/>
    </row>
    <row r="14" spans="1:12" s="42" customFormat="1" ht="32.25" customHeight="1" x14ac:dyDescent="0.25">
      <c r="A14" s="40"/>
      <c r="B14" s="26" t="s">
        <v>62</v>
      </c>
      <c r="C14" s="40" t="s">
        <v>22</v>
      </c>
      <c r="D14" s="41"/>
      <c r="E14" s="41"/>
      <c r="F14" s="41"/>
      <c r="G14" s="41"/>
      <c r="H14" s="41"/>
      <c r="I14" s="41"/>
      <c r="J14" s="41"/>
      <c r="K14" s="41"/>
      <c r="L14" s="41"/>
    </row>
    <row r="15" spans="1:12" s="42" customFormat="1" ht="32.25" customHeight="1" x14ac:dyDescent="0.25">
      <c r="A15" s="40"/>
      <c r="B15" s="26" t="s">
        <v>63</v>
      </c>
      <c r="C15" s="40" t="s">
        <v>22</v>
      </c>
      <c r="D15" s="41">
        <v>180</v>
      </c>
      <c r="E15" s="41"/>
      <c r="F15" s="41">
        <v>180</v>
      </c>
      <c r="G15" s="41">
        <v>91</v>
      </c>
      <c r="H15" s="41"/>
      <c r="I15" s="41">
        <f t="shared" si="0"/>
        <v>91</v>
      </c>
      <c r="J15" s="41">
        <v>200</v>
      </c>
      <c r="K15" s="41"/>
      <c r="L15" s="41">
        <v>200</v>
      </c>
    </row>
    <row r="16" spans="1:12" ht="24" customHeight="1" x14ac:dyDescent="0.25">
      <c r="A16" s="36"/>
      <c r="B16" s="25" t="s">
        <v>108</v>
      </c>
      <c r="C16" s="36" t="s">
        <v>14</v>
      </c>
      <c r="D16" s="27">
        <v>2660</v>
      </c>
      <c r="E16" s="12"/>
      <c r="F16" s="12"/>
      <c r="G16" s="27">
        <v>1200</v>
      </c>
      <c r="H16" s="12"/>
      <c r="I16" s="12"/>
      <c r="J16" s="27">
        <v>1890</v>
      </c>
      <c r="K16" s="12"/>
      <c r="L16" s="12"/>
    </row>
    <row r="17" spans="1:12" ht="24" customHeight="1" x14ac:dyDescent="0.25">
      <c r="A17" s="36"/>
      <c r="B17" s="25" t="s">
        <v>61</v>
      </c>
      <c r="C17" s="36" t="s">
        <v>22</v>
      </c>
      <c r="D17" s="12">
        <v>595</v>
      </c>
      <c r="E17" s="12"/>
      <c r="F17" s="12">
        <f>D17</f>
        <v>595</v>
      </c>
      <c r="G17" s="12">
        <f>470-G12-140</f>
        <v>239</v>
      </c>
      <c r="H17" s="12"/>
      <c r="I17" s="12">
        <f>G17</f>
        <v>239</v>
      </c>
      <c r="J17" s="12">
        <v>600</v>
      </c>
      <c r="K17" s="12"/>
      <c r="L17" s="12">
        <f>J17</f>
        <v>600</v>
      </c>
    </row>
    <row r="18" spans="1:12" ht="24" customHeight="1" x14ac:dyDescent="0.25">
      <c r="A18" s="36"/>
      <c r="B18" s="25" t="s">
        <v>8</v>
      </c>
      <c r="C18" s="36"/>
      <c r="D18" s="12"/>
      <c r="E18" s="12"/>
      <c r="F18" s="12"/>
      <c r="G18" s="12"/>
      <c r="H18" s="12"/>
      <c r="I18" s="12"/>
      <c r="J18" s="12"/>
      <c r="K18" s="12"/>
      <c r="L18" s="12"/>
    </row>
    <row r="19" spans="1:12" s="42" customFormat="1" ht="24" customHeight="1" x14ac:dyDescent="0.25">
      <c r="A19" s="40"/>
      <c r="B19" s="26" t="s">
        <v>62</v>
      </c>
      <c r="C19" s="40" t="s">
        <v>22</v>
      </c>
      <c r="D19" s="41"/>
      <c r="E19" s="41"/>
      <c r="F19" s="41"/>
      <c r="G19" s="41"/>
      <c r="H19" s="41"/>
      <c r="I19" s="41"/>
      <c r="J19" s="41"/>
      <c r="K19" s="41"/>
      <c r="L19" s="41"/>
    </row>
    <row r="20" spans="1:12" s="42" customFormat="1" ht="24" customHeight="1" x14ac:dyDescent="0.25">
      <c r="A20" s="40"/>
      <c r="B20" s="26" t="s">
        <v>63</v>
      </c>
      <c r="C20" s="40" t="s">
        <v>22</v>
      </c>
      <c r="D20" s="41">
        <v>595</v>
      </c>
      <c r="E20" s="41"/>
      <c r="F20" s="41">
        <v>595</v>
      </c>
      <c r="G20" s="41">
        <f>G17</f>
        <v>239</v>
      </c>
      <c r="H20" s="41"/>
      <c r="I20" s="41">
        <f t="shared" ref="I20:I64" si="1">G20</f>
        <v>239</v>
      </c>
      <c r="J20" s="41">
        <v>600</v>
      </c>
      <c r="K20" s="41"/>
      <c r="L20" s="41">
        <v>600</v>
      </c>
    </row>
    <row r="21" spans="1:12" ht="33.75" customHeight="1" x14ac:dyDescent="0.25">
      <c r="A21" s="36"/>
      <c r="B21" s="25" t="s">
        <v>109</v>
      </c>
      <c r="C21" s="36" t="s">
        <v>14</v>
      </c>
      <c r="D21" s="12">
        <v>10</v>
      </c>
      <c r="E21" s="12"/>
      <c r="F21" s="12"/>
      <c r="G21" s="12">
        <v>10</v>
      </c>
      <c r="H21" s="12"/>
      <c r="I21" s="12">
        <f t="shared" si="1"/>
        <v>10</v>
      </c>
      <c r="J21" s="12">
        <v>14</v>
      </c>
      <c r="K21" s="12"/>
      <c r="L21" s="12"/>
    </row>
    <row r="22" spans="1:12" ht="24" customHeight="1" x14ac:dyDescent="0.25">
      <c r="A22" s="36"/>
      <c r="B22" s="25" t="s">
        <v>61</v>
      </c>
      <c r="C22" s="36" t="s">
        <v>22</v>
      </c>
      <c r="D22" s="28">
        <v>353.78</v>
      </c>
      <c r="E22" s="28">
        <v>154</v>
      </c>
      <c r="F22" s="12">
        <v>200</v>
      </c>
      <c r="G22" s="12">
        <v>282</v>
      </c>
      <c r="H22" s="12"/>
      <c r="I22" s="12">
        <f t="shared" si="1"/>
        <v>282</v>
      </c>
      <c r="J22" s="12">
        <v>926</v>
      </c>
      <c r="K22" s="12"/>
      <c r="L22" s="12">
        <v>926</v>
      </c>
    </row>
    <row r="23" spans="1:12" ht="24" customHeight="1" x14ac:dyDescent="0.25">
      <c r="A23" s="36"/>
      <c r="B23" s="25" t="s">
        <v>8</v>
      </c>
      <c r="C23" s="36"/>
      <c r="D23" s="12"/>
      <c r="E23" s="12"/>
      <c r="F23" s="12"/>
      <c r="G23" s="12"/>
      <c r="H23" s="12"/>
      <c r="I23" s="12"/>
      <c r="J23" s="12"/>
      <c r="K23" s="12"/>
      <c r="L23" s="12"/>
    </row>
    <row r="24" spans="1:12" s="42" customFormat="1" ht="30" customHeight="1" x14ac:dyDescent="0.25">
      <c r="A24" s="40"/>
      <c r="B24" s="26" t="s">
        <v>62</v>
      </c>
      <c r="C24" s="40" t="s">
        <v>22</v>
      </c>
      <c r="D24" s="41">
        <v>154</v>
      </c>
      <c r="E24" s="41">
        <v>154</v>
      </c>
      <c r="F24" s="41"/>
      <c r="G24" s="41"/>
      <c r="H24" s="41"/>
      <c r="I24" s="41"/>
      <c r="J24" s="41"/>
      <c r="K24" s="41"/>
      <c r="L24" s="41"/>
    </row>
    <row r="25" spans="1:12" s="42" customFormat="1" ht="30" customHeight="1" x14ac:dyDescent="0.25">
      <c r="A25" s="40"/>
      <c r="B25" s="26" t="s">
        <v>63</v>
      </c>
      <c r="C25" s="40" t="s">
        <v>22</v>
      </c>
      <c r="D25" s="41">
        <v>200</v>
      </c>
      <c r="E25" s="41"/>
      <c r="F25" s="41">
        <v>200</v>
      </c>
      <c r="G25" s="41">
        <v>282</v>
      </c>
      <c r="H25" s="41"/>
      <c r="I25" s="41">
        <f t="shared" si="1"/>
        <v>282</v>
      </c>
      <c r="J25" s="41">
        <v>926</v>
      </c>
      <c r="K25" s="41"/>
      <c r="L25" s="41">
        <v>926</v>
      </c>
    </row>
    <row r="26" spans="1:12" ht="24" customHeight="1" x14ac:dyDescent="0.25">
      <c r="A26" s="37">
        <v>2</v>
      </c>
      <c r="B26" s="23" t="s">
        <v>64</v>
      </c>
      <c r="C26" s="36"/>
      <c r="D26" s="12"/>
      <c r="E26" s="12"/>
      <c r="F26" s="12"/>
      <c r="G26" s="12"/>
      <c r="H26" s="12"/>
      <c r="I26" s="12"/>
      <c r="J26" s="12"/>
      <c r="K26" s="12"/>
      <c r="L26" s="12"/>
    </row>
    <row r="27" spans="1:12" ht="24" customHeight="1" x14ac:dyDescent="0.25">
      <c r="A27" s="36"/>
      <c r="B27" s="25" t="s">
        <v>65</v>
      </c>
      <c r="C27" s="36" t="s">
        <v>7</v>
      </c>
      <c r="D27" s="12">
        <v>15</v>
      </c>
      <c r="E27" s="12"/>
      <c r="F27" s="12"/>
      <c r="G27" s="12">
        <v>5</v>
      </c>
      <c r="H27" s="12"/>
      <c r="I27" s="12"/>
      <c r="J27" s="12">
        <v>15</v>
      </c>
      <c r="K27" s="12"/>
      <c r="L27" s="12"/>
    </row>
    <row r="28" spans="1:12" ht="24" customHeight="1" x14ac:dyDescent="0.25">
      <c r="A28" s="36"/>
      <c r="B28" s="25" t="s">
        <v>61</v>
      </c>
      <c r="C28" s="36" t="s">
        <v>22</v>
      </c>
      <c r="D28" s="12">
        <v>110</v>
      </c>
      <c r="E28" s="12"/>
      <c r="F28" s="12">
        <f>D28</f>
        <v>110</v>
      </c>
      <c r="G28" s="12">
        <v>75</v>
      </c>
      <c r="H28" s="12"/>
      <c r="I28" s="12">
        <f t="shared" si="1"/>
        <v>75</v>
      </c>
      <c r="J28" s="12">
        <v>100</v>
      </c>
      <c r="K28" s="12"/>
      <c r="L28" s="12">
        <v>100</v>
      </c>
    </row>
    <row r="29" spans="1:12" ht="24" customHeight="1" x14ac:dyDescent="0.25">
      <c r="A29" s="36"/>
      <c r="B29" s="25" t="s">
        <v>8</v>
      </c>
      <c r="C29" s="36"/>
      <c r="D29" s="12"/>
      <c r="E29" s="12"/>
      <c r="F29" s="12"/>
      <c r="G29" s="12"/>
      <c r="H29" s="12"/>
      <c r="I29" s="12"/>
      <c r="J29" s="12"/>
      <c r="K29" s="12"/>
      <c r="L29" s="12"/>
    </row>
    <row r="30" spans="1:12" s="42" customFormat="1" ht="24" customHeight="1" x14ac:dyDescent="0.25">
      <c r="A30" s="40"/>
      <c r="B30" s="26" t="s">
        <v>62</v>
      </c>
      <c r="C30" s="40" t="s">
        <v>22</v>
      </c>
      <c r="D30" s="41"/>
      <c r="E30" s="41"/>
      <c r="F30" s="41"/>
      <c r="G30" s="41"/>
      <c r="H30" s="41"/>
      <c r="I30" s="41"/>
      <c r="J30" s="41"/>
      <c r="K30" s="41"/>
      <c r="L30" s="41"/>
    </row>
    <row r="31" spans="1:12" s="42" customFormat="1" ht="24" customHeight="1" x14ac:dyDescent="0.25">
      <c r="A31" s="40"/>
      <c r="B31" s="26" t="s">
        <v>63</v>
      </c>
      <c r="C31" s="40" t="s">
        <v>22</v>
      </c>
      <c r="D31" s="41">
        <v>110</v>
      </c>
      <c r="E31" s="41"/>
      <c r="F31" s="41">
        <v>110</v>
      </c>
      <c r="G31" s="41">
        <f>G28</f>
        <v>75</v>
      </c>
      <c r="H31" s="41"/>
      <c r="I31" s="41">
        <f t="shared" si="1"/>
        <v>75</v>
      </c>
      <c r="J31" s="41">
        <v>100</v>
      </c>
      <c r="K31" s="41"/>
      <c r="L31" s="41">
        <v>100</v>
      </c>
    </row>
    <row r="32" spans="1:12" ht="24" customHeight="1" x14ac:dyDescent="0.25">
      <c r="A32" s="37">
        <v>3</v>
      </c>
      <c r="B32" s="23" t="s">
        <v>66</v>
      </c>
      <c r="C32" s="36"/>
      <c r="D32" s="12"/>
      <c r="E32" s="12"/>
      <c r="F32" s="12"/>
      <c r="G32" s="12"/>
      <c r="H32" s="12"/>
      <c r="I32" s="12"/>
      <c r="J32" s="12"/>
      <c r="K32" s="12"/>
      <c r="L32" s="12"/>
    </row>
    <row r="33" spans="1:12" ht="24" customHeight="1" x14ac:dyDescent="0.25">
      <c r="A33" s="36"/>
      <c r="B33" s="25" t="s">
        <v>65</v>
      </c>
      <c r="C33" s="36" t="s">
        <v>7</v>
      </c>
      <c r="D33" s="12">
        <v>1</v>
      </c>
      <c r="E33" s="12"/>
      <c r="F33" s="12"/>
      <c r="G33" s="12">
        <v>0</v>
      </c>
      <c r="H33" s="12"/>
      <c r="I33" s="12"/>
      <c r="J33" s="12">
        <v>2</v>
      </c>
      <c r="K33" s="12"/>
      <c r="L33" s="12"/>
    </row>
    <row r="34" spans="1:12" ht="24" customHeight="1" x14ac:dyDescent="0.25">
      <c r="A34" s="36"/>
      <c r="B34" s="25" t="s">
        <v>67</v>
      </c>
      <c r="C34" s="36" t="s">
        <v>22</v>
      </c>
      <c r="D34" s="12">
        <v>400</v>
      </c>
      <c r="E34" s="12"/>
      <c r="F34" s="12">
        <f>D34</f>
        <v>400</v>
      </c>
      <c r="G34" s="12"/>
      <c r="H34" s="12"/>
      <c r="I34" s="12"/>
      <c r="J34" s="12">
        <v>200</v>
      </c>
      <c r="K34" s="12"/>
      <c r="L34" s="12">
        <f>J34</f>
        <v>200</v>
      </c>
    </row>
    <row r="35" spans="1:12" ht="24" customHeight="1" x14ac:dyDescent="0.25">
      <c r="A35" s="36"/>
      <c r="B35" s="25" t="s">
        <v>8</v>
      </c>
      <c r="C35" s="36"/>
      <c r="D35" s="12"/>
      <c r="E35" s="12"/>
      <c r="F35" s="12"/>
      <c r="G35" s="12"/>
      <c r="H35" s="12"/>
      <c r="I35" s="12"/>
      <c r="J35" s="12"/>
      <c r="K35" s="12"/>
      <c r="L35" s="12"/>
    </row>
    <row r="36" spans="1:12" s="42" customFormat="1" ht="24" customHeight="1" x14ac:dyDescent="0.25">
      <c r="A36" s="40"/>
      <c r="B36" s="26" t="s">
        <v>62</v>
      </c>
      <c r="C36" s="40" t="s">
        <v>22</v>
      </c>
      <c r="D36" s="41">
        <v>400</v>
      </c>
      <c r="E36" s="41"/>
      <c r="F36" s="41">
        <v>400</v>
      </c>
      <c r="G36" s="41"/>
      <c r="H36" s="41"/>
      <c r="I36" s="41"/>
      <c r="J36" s="41">
        <v>100</v>
      </c>
      <c r="K36" s="41"/>
      <c r="L36" s="41">
        <v>100</v>
      </c>
    </row>
    <row r="37" spans="1:12" s="42" customFormat="1" ht="24" customHeight="1" x14ac:dyDescent="0.25">
      <c r="A37" s="40"/>
      <c r="B37" s="26" t="s">
        <v>63</v>
      </c>
      <c r="C37" s="40" t="s">
        <v>22</v>
      </c>
      <c r="D37" s="41"/>
      <c r="E37" s="41"/>
      <c r="F37" s="41"/>
      <c r="G37" s="41"/>
      <c r="H37" s="41"/>
      <c r="I37" s="41"/>
      <c r="J37" s="41">
        <v>100</v>
      </c>
      <c r="K37" s="41"/>
      <c r="L37" s="41">
        <v>100</v>
      </c>
    </row>
    <row r="38" spans="1:12" ht="24" customHeight="1" x14ac:dyDescent="0.25">
      <c r="A38" s="37">
        <v>4</v>
      </c>
      <c r="B38" s="23" t="s">
        <v>68</v>
      </c>
      <c r="C38" s="36"/>
      <c r="D38" s="12"/>
      <c r="E38" s="12"/>
      <c r="F38" s="12"/>
      <c r="G38" s="12"/>
      <c r="H38" s="12"/>
      <c r="I38" s="12"/>
      <c r="J38" s="12"/>
      <c r="K38" s="12"/>
      <c r="L38" s="12"/>
    </row>
    <row r="39" spans="1:12" ht="24" customHeight="1" x14ac:dyDescent="0.25">
      <c r="A39" s="36"/>
      <c r="B39" s="25" t="s">
        <v>69</v>
      </c>
      <c r="C39" s="36" t="s">
        <v>7</v>
      </c>
      <c r="D39" s="12">
        <v>10</v>
      </c>
      <c r="E39" s="12"/>
      <c r="F39" s="12"/>
      <c r="G39" s="12">
        <v>5</v>
      </c>
      <c r="H39" s="12"/>
      <c r="I39" s="12">
        <f t="shared" si="1"/>
        <v>5</v>
      </c>
      <c r="J39" s="12">
        <v>10</v>
      </c>
      <c r="K39" s="12"/>
      <c r="L39" s="12"/>
    </row>
    <row r="40" spans="1:12" ht="24" customHeight="1" x14ac:dyDescent="0.25">
      <c r="A40" s="36"/>
      <c r="B40" s="25" t="s">
        <v>70</v>
      </c>
      <c r="C40" s="36" t="s">
        <v>22</v>
      </c>
      <c r="D40" s="27">
        <v>5000</v>
      </c>
      <c r="E40" s="12"/>
      <c r="F40" s="27">
        <f>D40</f>
        <v>5000</v>
      </c>
      <c r="G40" s="27">
        <v>12650</v>
      </c>
      <c r="H40" s="12"/>
      <c r="I40" s="29">
        <f t="shared" si="1"/>
        <v>12650</v>
      </c>
      <c r="J40" s="27">
        <v>18000</v>
      </c>
      <c r="K40" s="12"/>
      <c r="L40" s="27">
        <v>18000</v>
      </c>
    </row>
    <row r="41" spans="1:12" ht="24" customHeight="1" x14ac:dyDescent="0.25">
      <c r="A41" s="37">
        <v>5</v>
      </c>
      <c r="B41" s="23" t="s">
        <v>71</v>
      </c>
      <c r="C41" s="36"/>
      <c r="D41" s="12"/>
      <c r="E41" s="12"/>
      <c r="F41" s="12"/>
      <c r="G41" s="12"/>
      <c r="H41" s="12"/>
      <c r="I41" s="12"/>
      <c r="J41" s="12"/>
      <c r="K41" s="12"/>
      <c r="L41" s="12"/>
    </row>
    <row r="42" spans="1:12" ht="24" customHeight="1" x14ac:dyDescent="0.25">
      <c r="A42" s="36"/>
      <c r="B42" s="25" t="s">
        <v>72</v>
      </c>
      <c r="C42" s="36"/>
      <c r="D42" s="12"/>
      <c r="E42" s="12"/>
      <c r="F42" s="12"/>
      <c r="G42" s="12"/>
      <c r="H42" s="12"/>
      <c r="I42" s="12"/>
      <c r="J42" s="12">
        <v>15</v>
      </c>
      <c r="K42" s="12"/>
      <c r="L42" s="12"/>
    </row>
    <row r="43" spans="1:12" ht="24" customHeight="1" x14ac:dyDescent="0.25">
      <c r="A43" s="37">
        <v>6</v>
      </c>
      <c r="B43" s="30" t="s">
        <v>73</v>
      </c>
      <c r="C43" s="36"/>
      <c r="D43" s="12"/>
      <c r="E43" s="12"/>
      <c r="F43" s="12"/>
      <c r="G43" s="12"/>
      <c r="H43" s="12"/>
      <c r="I43" s="12"/>
      <c r="J43" s="12"/>
      <c r="K43" s="12"/>
      <c r="L43" s="12"/>
    </row>
    <row r="44" spans="1:12" ht="34.5" customHeight="1" x14ac:dyDescent="0.25">
      <c r="A44" s="36"/>
      <c r="B44" s="25" t="s">
        <v>89</v>
      </c>
      <c r="C44" s="36" t="s">
        <v>7</v>
      </c>
      <c r="D44" s="12">
        <v>15</v>
      </c>
      <c r="E44" s="12"/>
      <c r="F44" s="12"/>
      <c r="G44" s="12">
        <v>20</v>
      </c>
      <c r="H44" s="12"/>
      <c r="I44" s="12">
        <f t="shared" si="1"/>
        <v>20</v>
      </c>
      <c r="J44" s="12">
        <v>15</v>
      </c>
      <c r="K44" s="12"/>
      <c r="L44" s="12"/>
    </row>
    <row r="45" spans="1:12" ht="24" customHeight="1" x14ac:dyDescent="0.25">
      <c r="A45" s="36"/>
      <c r="B45" s="25" t="s">
        <v>74</v>
      </c>
      <c r="C45" s="36" t="s">
        <v>22</v>
      </c>
      <c r="D45" s="12">
        <v>120</v>
      </c>
      <c r="E45" s="12"/>
      <c r="F45" s="12">
        <f>D45</f>
        <v>120</v>
      </c>
      <c r="G45" s="12">
        <v>140</v>
      </c>
      <c r="H45" s="12"/>
      <c r="I45" s="12">
        <f t="shared" si="1"/>
        <v>140</v>
      </c>
      <c r="J45" s="12">
        <v>180</v>
      </c>
      <c r="K45" s="12"/>
      <c r="L45" s="12">
        <f>J45</f>
        <v>180</v>
      </c>
    </row>
    <row r="46" spans="1:12" ht="24" customHeight="1" x14ac:dyDescent="0.25">
      <c r="A46" s="36"/>
      <c r="B46" s="25" t="s">
        <v>50</v>
      </c>
      <c r="C46" s="36"/>
      <c r="D46" s="12"/>
      <c r="E46" s="12"/>
      <c r="F46" s="12"/>
      <c r="G46" s="12"/>
      <c r="H46" s="12"/>
      <c r="I46" s="12"/>
      <c r="J46" s="12"/>
      <c r="K46" s="12"/>
      <c r="L46" s="12"/>
    </row>
    <row r="47" spans="1:12" s="42" customFormat="1" ht="24" customHeight="1" x14ac:dyDescent="0.25">
      <c r="A47" s="40"/>
      <c r="B47" s="26" t="s">
        <v>62</v>
      </c>
      <c r="C47" s="40" t="s">
        <v>22</v>
      </c>
      <c r="D47" s="41"/>
      <c r="E47" s="41"/>
      <c r="F47" s="41"/>
      <c r="G47" s="41"/>
      <c r="H47" s="41"/>
      <c r="I47" s="41"/>
      <c r="J47" s="41"/>
      <c r="K47" s="41"/>
      <c r="L47" s="41"/>
    </row>
    <row r="48" spans="1:12" s="42" customFormat="1" ht="24" customHeight="1" x14ac:dyDescent="0.25">
      <c r="A48" s="40"/>
      <c r="B48" s="26" t="s">
        <v>63</v>
      </c>
      <c r="C48" s="40" t="s">
        <v>22</v>
      </c>
      <c r="D48" s="41">
        <v>120</v>
      </c>
      <c r="E48" s="41"/>
      <c r="F48" s="41">
        <v>120</v>
      </c>
      <c r="G48" s="41">
        <f>G45</f>
        <v>140</v>
      </c>
      <c r="H48" s="41"/>
      <c r="I48" s="41">
        <f t="shared" si="1"/>
        <v>140</v>
      </c>
      <c r="J48" s="41">
        <v>180</v>
      </c>
      <c r="K48" s="41"/>
      <c r="L48" s="41">
        <v>180</v>
      </c>
    </row>
    <row r="49" spans="1:12" ht="24" customHeight="1" x14ac:dyDescent="0.25">
      <c r="A49" s="37" t="s">
        <v>24</v>
      </c>
      <c r="B49" s="23" t="s">
        <v>75</v>
      </c>
      <c r="C49" s="36"/>
      <c r="D49" s="12"/>
      <c r="E49" s="12"/>
      <c r="F49" s="12"/>
      <c r="G49" s="12"/>
      <c r="H49" s="12"/>
      <c r="I49" s="12"/>
      <c r="J49" s="12"/>
      <c r="K49" s="12"/>
      <c r="L49" s="12"/>
    </row>
    <row r="50" spans="1:12" ht="24" customHeight="1" x14ac:dyDescent="0.25">
      <c r="A50" s="37">
        <v>1</v>
      </c>
      <c r="B50" s="23" t="s">
        <v>76</v>
      </c>
      <c r="C50" s="36"/>
      <c r="D50" s="12"/>
      <c r="E50" s="12"/>
      <c r="F50" s="12"/>
      <c r="G50" s="12"/>
      <c r="H50" s="12"/>
      <c r="I50" s="12"/>
      <c r="J50" s="12"/>
      <c r="K50" s="12"/>
      <c r="L50" s="12"/>
    </row>
    <row r="51" spans="1:12" ht="24" customHeight="1" x14ac:dyDescent="0.25">
      <c r="A51" s="36"/>
      <c r="B51" s="25" t="s">
        <v>65</v>
      </c>
      <c r="C51" s="36" t="s">
        <v>7</v>
      </c>
      <c r="D51" s="12">
        <v>2</v>
      </c>
      <c r="E51" s="12"/>
      <c r="F51" s="12"/>
      <c r="G51" s="12"/>
      <c r="H51" s="12"/>
      <c r="I51" s="12">
        <f t="shared" si="1"/>
        <v>0</v>
      </c>
      <c r="J51" s="12">
        <v>8</v>
      </c>
      <c r="K51" s="12"/>
      <c r="L51" s="12"/>
    </row>
    <row r="52" spans="1:12" ht="24" customHeight="1" x14ac:dyDescent="0.25">
      <c r="A52" s="36"/>
      <c r="B52" s="25" t="s">
        <v>61</v>
      </c>
      <c r="C52" s="36" t="s">
        <v>22</v>
      </c>
      <c r="D52" s="27">
        <v>15000</v>
      </c>
      <c r="E52" s="27">
        <f>D52</f>
        <v>15000</v>
      </c>
      <c r="F52" s="12"/>
      <c r="G52" s="27"/>
      <c r="H52" s="12"/>
      <c r="I52" s="12">
        <f t="shared" si="1"/>
        <v>0</v>
      </c>
      <c r="J52" s="27">
        <v>23000</v>
      </c>
      <c r="L52" s="27">
        <f>J52</f>
        <v>23000</v>
      </c>
    </row>
    <row r="53" spans="1:12" ht="24" customHeight="1" x14ac:dyDescent="0.25">
      <c r="A53" s="36"/>
      <c r="B53" s="25" t="s">
        <v>50</v>
      </c>
      <c r="C53" s="36"/>
      <c r="D53" s="12"/>
      <c r="E53" s="12"/>
      <c r="F53" s="12"/>
      <c r="G53" s="12"/>
      <c r="H53" s="12"/>
      <c r="I53" s="12"/>
      <c r="J53" s="12"/>
      <c r="K53" s="12"/>
      <c r="L53" s="12"/>
    </row>
    <row r="54" spans="1:12" s="42" customFormat="1" ht="33" customHeight="1" x14ac:dyDescent="0.25">
      <c r="A54" s="40"/>
      <c r="B54" s="26" t="s">
        <v>62</v>
      </c>
      <c r="C54" s="40" t="s">
        <v>22</v>
      </c>
      <c r="D54" s="43">
        <v>15000</v>
      </c>
      <c r="E54" s="43">
        <v>15000</v>
      </c>
      <c r="F54" s="41"/>
      <c r="G54" s="43"/>
      <c r="H54" s="43"/>
      <c r="I54" s="41">
        <f t="shared" si="1"/>
        <v>0</v>
      </c>
      <c r="J54" s="43">
        <f>J52</f>
        <v>23000</v>
      </c>
      <c r="K54" s="43"/>
      <c r="L54" s="43">
        <f>L52</f>
        <v>23000</v>
      </c>
    </row>
    <row r="55" spans="1:12" s="42" customFormat="1" ht="33" customHeight="1" x14ac:dyDescent="0.25">
      <c r="A55" s="40"/>
      <c r="B55" s="26" t="s">
        <v>63</v>
      </c>
      <c r="C55" s="40" t="s">
        <v>22</v>
      </c>
      <c r="D55" s="41"/>
      <c r="E55" s="41"/>
      <c r="F55" s="41"/>
      <c r="G55" s="41"/>
      <c r="H55" s="41"/>
      <c r="I55" s="41"/>
      <c r="J55" s="41"/>
      <c r="K55" s="41"/>
      <c r="L55" s="41"/>
    </row>
    <row r="56" spans="1:12" ht="24" customHeight="1" x14ac:dyDescent="0.25">
      <c r="A56" s="36"/>
      <c r="B56" s="25" t="s">
        <v>77</v>
      </c>
      <c r="C56" s="36" t="s">
        <v>22</v>
      </c>
      <c r="D56" s="12"/>
      <c r="E56" s="12"/>
      <c r="F56" s="12"/>
      <c r="G56" s="12"/>
      <c r="H56" s="12"/>
      <c r="I56" s="12"/>
      <c r="J56" s="12"/>
      <c r="K56" s="12"/>
      <c r="L56" s="12"/>
    </row>
    <row r="57" spans="1:12" ht="24" customHeight="1" x14ac:dyDescent="0.25">
      <c r="A57" s="37">
        <v>2</v>
      </c>
      <c r="B57" s="30" t="s">
        <v>78</v>
      </c>
      <c r="C57" s="36"/>
      <c r="D57" s="12"/>
      <c r="E57" s="12"/>
      <c r="F57" s="12"/>
      <c r="G57" s="12"/>
      <c r="H57" s="12"/>
      <c r="I57" s="12"/>
      <c r="J57" s="12"/>
      <c r="K57" s="12"/>
      <c r="L57" s="12"/>
    </row>
    <row r="58" spans="1:12" ht="24" customHeight="1" x14ac:dyDescent="0.25">
      <c r="A58" s="36"/>
      <c r="B58" s="25" t="s">
        <v>79</v>
      </c>
      <c r="C58" s="36" t="s">
        <v>7</v>
      </c>
      <c r="D58" s="12"/>
      <c r="E58" s="12"/>
      <c r="F58" s="12"/>
      <c r="G58" s="12"/>
      <c r="H58" s="12"/>
      <c r="I58" s="12"/>
      <c r="J58" s="12">
        <v>1</v>
      </c>
      <c r="K58" s="12"/>
      <c r="L58" s="12"/>
    </row>
    <row r="59" spans="1:12" ht="24" customHeight="1" x14ac:dyDescent="0.25">
      <c r="A59" s="36"/>
      <c r="B59" s="25" t="s">
        <v>80</v>
      </c>
      <c r="C59" s="36" t="s">
        <v>81</v>
      </c>
      <c r="D59" s="12"/>
      <c r="E59" s="12"/>
      <c r="F59" s="12"/>
      <c r="G59" s="27"/>
      <c r="H59" s="12"/>
      <c r="I59" s="12"/>
      <c r="J59" s="27">
        <v>10000</v>
      </c>
      <c r="K59" s="12"/>
      <c r="L59" s="12"/>
    </row>
    <row r="60" spans="1:12" ht="31.5" customHeight="1" x14ac:dyDescent="0.25">
      <c r="A60" s="36"/>
      <c r="B60" s="25" t="s">
        <v>82</v>
      </c>
      <c r="C60" s="36" t="s">
        <v>7</v>
      </c>
      <c r="D60" s="12"/>
      <c r="E60" s="12"/>
      <c r="F60" s="12"/>
      <c r="G60" s="12"/>
      <c r="H60" s="12"/>
      <c r="I60" s="12"/>
      <c r="J60" s="12">
        <v>3</v>
      </c>
      <c r="K60" s="12"/>
      <c r="L60" s="12"/>
    </row>
    <row r="61" spans="1:12" ht="30" customHeight="1" x14ac:dyDescent="0.25">
      <c r="A61" s="36"/>
      <c r="B61" s="25" t="s">
        <v>83</v>
      </c>
      <c r="C61" s="36" t="s">
        <v>81</v>
      </c>
      <c r="D61" s="12"/>
      <c r="E61" s="12"/>
      <c r="F61" s="12"/>
      <c r="G61" s="27"/>
      <c r="H61" s="12"/>
      <c r="I61" s="12"/>
      <c r="J61" s="27">
        <v>20000</v>
      </c>
      <c r="K61" s="12"/>
      <c r="L61" s="12"/>
    </row>
    <row r="62" spans="1:12" ht="24" customHeight="1" x14ac:dyDescent="0.25">
      <c r="A62" s="37">
        <v>3</v>
      </c>
      <c r="B62" s="30" t="s">
        <v>84</v>
      </c>
      <c r="C62" s="36"/>
      <c r="D62" s="12"/>
      <c r="E62" s="12"/>
      <c r="F62" s="12"/>
      <c r="G62" s="12"/>
      <c r="H62" s="12"/>
      <c r="I62" s="12"/>
      <c r="J62" s="12"/>
      <c r="K62" s="12"/>
      <c r="L62" s="12"/>
    </row>
    <row r="63" spans="1:12" ht="24" customHeight="1" x14ac:dyDescent="0.25">
      <c r="A63" s="36"/>
      <c r="B63" s="25" t="s">
        <v>72</v>
      </c>
      <c r="C63" s="36" t="s">
        <v>7</v>
      </c>
      <c r="D63" s="12">
        <v>2</v>
      </c>
      <c r="E63" s="12"/>
      <c r="F63" s="12"/>
      <c r="G63" s="12">
        <v>3</v>
      </c>
      <c r="H63" s="12"/>
      <c r="I63" s="12">
        <f t="shared" si="1"/>
        <v>3</v>
      </c>
      <c r="J63" s="12">
        <v>3</v>
      </c>
      <c r="K63" s="12"/>
      <c r="L63" s="12"/>
    </row>
    <row r="64" spans="1:12" ht="24" customHeight="1" x14ac:dyDescent="0.25">
      <c r="A64" s="36"/>
      <c r="B64" s="25" t="s">
        <v>70</v>
      </c>
      <c r="C64" s="36" t="s">
        <v>22</v>
      </c>
      <c r="D64" s="12">
        <v>400</v>
      </c>
      <c r="E64" s="12"/>
      <c r="F64" s="12">
        <f>D64</f>
        <v>400</v>
      </c>
      <c r="G64" s="12">
        <v>300</v>
      </c>
      <c r="H64" s="12"/>
      <c r="I64" s="12">
        <f t="shared" si="1"/>
        <v>300</v>
      </c>
      <c r="J64" s="12">
        <v>500</v>
      </c>
      <c r="K64" s="12"/>
      <c r="L64" s="12">
        <v>500</v>
      </c>
    </row>
    <row r="65" spans="1:12" ht="24" customHeight="1" x14ac:dyDescent="0.25">
      <c r="A65" s="37">
        <v>4</v>
      </c>
      <c r="B65" s="23" t="s">
        <v>85</v>
      </c>
      <c r="C65" s="36"/>
      <c r="D65" s="12"/>
      <c r="E65" s="12"/>
      <c r="F65" s="12"/>
      <c r="G65" s="12"/>
      <c r="H65" s="12"/>
      <c r="I65" s="12"/>
      <c r="J65" s="12"/>
      <c r="K65" s="12"/>
      <c r="L65" s="12"/>
    </row>
    <row r="66" spans="1:12" ht="24" customHeight="1" x14ac:dyDescent="0.25">
      <c r="A66" s="36"/>
      <c r="B66" s="25" t="s">
        <v>86</v>
      </c>
      <c r="C66" s="36" t="s">
        <v>7</v>
      </c>
      <c r="D66" s="12"/>
      <c r="E66" s="12"/>
      <c r="F66" s="12"/>
      <c r="G66" s="12"/>
      <c r="H66" s="12"/>
      <c r="I66" s="12"/>
      <c r="J66" s="12">
        <v>3</v>
      </c>
      <c r="K66" s="12"/>
      <c r="L66" s="12"/>
    </row>
    <row r="67" spans="1:12" ht="24" customHeight="1" x14ac:dyDescent="0.25">
      <c r="A67" s="36"/>
      <c r="B67" s="25" t="s">
        <v>61</v>
      </c>
      <c r="C67" s="36" t="s">
        <v>22</v>
      </c>
      <c r="D67" s="12"/>
      <c r="E67" s="12"/>
      <c r="F67" s="12"/>
      <c r="G67" s="12"/>
      <c r="H67" s="12"/>
      <c r="I67" s="12"/>
      <c r="J67" s="12">
        <v>300</v>
      </c>
      <c r="K67" s="12"/>
      <c r="L67" s="12">
        <f>J67</f>
        <v>300</v>
      </c>
    </row>
    <row r="68" spans="1:12" ht="24" customHeight="1" x14ac:dyDescent="0.25">
      <c r="A68" s="36"/>
      <c r="B68" s="25" t="s">
        <v>50</v>
      </c>
      <c r="C68" s="36"/>
      <c r="D68" s="12"/>
      <c r="E68" s="12"/>
      <c r="F68" s="12"/>
      <c r="G68" s="12"/>
      <c r="H68" s="12"/>
      <c r="I68" s="12"/>
      <c r="J68" s="12"/>
      <c r="K68" s="12"/>
      <c r="L68" s="12"/>
    </row>
    <row r="69" spans="1:12" s="42" customFormat="1" ht="30" customHeight="1" x14ac:dyDescent="0.25">
      <c r="A69" s="40"/>
      <c r="B69" s="26" t="s">
        <v>62</v>
      </c>
      <c r="C69" s="40" t="s">
        <v>22</v>
      </c>
      <c r="D69" s="41"/>
      <c r="E69" s="41"/>
      <c r="F69" s="41"/>
      <c r="G69" s="41"/>
      <c r="H69" s="41"/>
      <c r="I69" s="41"/>
      <c r="J69" s="41"/>
      <c r="K69" s="41"/>
      <c r="L69" s="41"/>
    </row>
    <row r="70" spans="1:12" s="42" customFormat="1" ht="32.25" customHeight="1" x14ac:dyDescent="0.25">
      <c r="A70" s="40"/>
      <c r="B70" s="26" t="s">
        <v>63</v>
      </c>
      <c r="C70" s="40" t="s">
        <v>22</v>
      </c>
      <c r="D70" s="41"/>
      <c r="E70" s="41"/>
      <c r="F70" s="41"/>
      <c r="G70" s="41"/>
      <c r="H70" s="41"/>
      <c r="I70" s="41"/>
      <c r="J70" s="41">
        <v>300</v>
      </c>
      <c r="K70" s="41"/>
      <c r="L70" s="41">
        <v>300</v>
      </c>
    </row>
    <row r="71" spans="1:12" ht="24" customHeight="1" x14ac:dyDescent="0.25">
      <c r="A71" s="37">
        <v>5</v>
      </c>
      <c r="B71" s="30" t="s">
        <v>87</v>
      </c>
      <c r="C71" s="36"/>
      <c r="D71" s="12"/>
      <c r="E71" s="12"/>
      <c r="F71" s="12"/>
      <c r="G71" s="12"/>
      <c r="H71" s="12"/>
      <c r="I71" s="12"/>
      <c r="J71" s="12"/>
      <c r="K71" s="12"/>
      <c r="L71" s="12"/>
    </row>
    <row r="72" spans="1:12" ht="24" customHeight="1" x14ac:dyDescent="0.25">
      <c r="A72" s="36"/>
      <c r="B72" s="25" t="s">
        <v>65</v>
      </c>
      <c r="C72" s="36" t="s">
        <v>7</v>
      </c>
      <c r="D72" s="12"/>
      <c r="E72" s="12"/>
      <c r="F72" s="12"/>
      <c r="G72" s="12"/>
      <c r="H72" s="12"/>
      <c r="I72" s="12"/>
      <c r="J72" s="12">
        <v>1</v>
      </c>
      <c r="K72" s="12"/>
      <c r="L72" s="12"/>
    </row>
    <row r="73" spans="1:12" ht="24" customHeight="1" x14ac:dyDescent="0.25">
      <c r="A73" s="36"/>
      <c r="B73" s="25" t="s">
        <v>61</v>
      </c>
      <c r="C73" s="36" t="s">
        <v>22</v>
      </c>
      <c r="D73" s="12"/>
      <c r="E73" s="12"/>
      <c r="F73" s="12"/>
      <c r="G73" s="12"/>
      <c r="H73" s="12"/>
      <c r="I73" s="12"/>
      <c r="J73" s="12">
        <v>500</v>
      </c>
      <c r="K73" s="12"/>
      <c r="L73" s="12">
        <v>500</v>
      </c>
    </row>
    <row r="74" spans="1:12" ht="24" customHeight="1" x14ac:dyDescent="0.25">
      <c r="A74" s="36"/>
      <c r="B74" s="25" t="s">
        <v>50</v>
      </c>
      <c r="C74" s="36"/>
      <c r="D74" s="12"/>
      <c r="E74" s="12"/>
      <c r="F74" s="12"/>
      <c r="G74" s="12"/>
      <c r="H74" s="12"/>
      <c r="I74" s="12"/>
      <c r="J74" s="12"/>
      <c r="K74" s="12"/>
      <c r="L74" s="12"/>
    </row>
    <row r="75" spans="1:12" s="42" customFormat="1" ht="24" customHeight="1" x14ac:dyDescent="0.25">
      <c r="A75" s="40"/>
      <c r="B75" s="26" t="s">
        <v>62</v>
      </c>
      <c r="C75" s="40" t="s">
        <v>22</v>
      </c>
      <c r="D75" s="41"/>
      <c r="E75" s="41"/>
      <c r="F75" s="41"/>
      <c r="G75" s="41"/>
      <c r="H75" s="41"/>
      <c r="I75" s="41"/>
      <c r="J75" s="41">
        <v>500</v>
      </c>
      <c r="K75" s="41"/>
      <c r="L75" s="41">
        <f>J75</f>
        <v>500</v>
      </c>
    </row>
    <row r="76" spans="1:12" s="42" customFormat="1" ht="24" customHeight="1" x14ac:dyDescent="0.25">
      <c r="A76" s="40"/>
      <c r="B76" s="26" t="s">
        <v>63</v>
      </c>
      <c r="C76" s="40" t="s">
        <v>22</v>
      </c>
      <c r="D76" s="41"/>
      <c r="E76" s="41"/>
      <c r="F76" s="41"/>
      <c r="G76" s="41"/>
      <c r="H76" s="41"/>
      <c r="I76" s="41"/>
      <c r="J76" s="41"/>
      <c r="K76" s="41"/>
      <c r="L76" s="41"/>
    </row>
    <row r="77" spans="1:12" ht="24" customHeight="1" x14ac:dyDescent="0.25">
      <c r="A77" s="37">
        <v>6</v>
      </c>
      <c r="B77" s="30" t="s">
        <v>88</v>
      </c>
      <c r="C77" s="36"/>
      <c r="D77" s="12"/>
      <c r="E77" s="12"/>
      <c r="F77" s="12"/>
      <c r="G77" s="12"/>
      <c r="H77" s="12"/>
      <c r="I77" s="12"/>
      <c r="J77" s="12"/>
      <c r="K77" s="12"/>
      <c r="L77" s="12"/>
    </row>
    <row r="78" spans="1:12" ht="24" customHeight="1" x14ac:dyDescent="0.25">
      <c r="A78" s="36"/>
      <c r="B78" s="31" t="s">
        <v>65</v>
      </c>
      <c r="C78" s="36" t="s">
        <v>7</v>
      </c>
      <c r="D78" s="12">
        <v>3</v>
      </c>
      <c r="E78" s="12"/>
      <c r="F78" s="12"/>
      <c r="G78" s="12">
        <v>3</v>
      </c>
      <c r="H78" s="12"/>
      <c r="I78" s="12"/>
      <c r="J78" s="12">
        <v>3</v>
      </c>
      <c r="K78" s="12"/>
      <c r="L78" s="12"/>
    </row>
    <row r="79" spans="1:12" ht="24" customHeight="1" x14ac:dyDescent="0.25">
      <c r="A79" s="39"/>
      <c r="B79" s="31" t="s">
        <v>61</v>
      </c>
      <c r="C79" s="36" t="s">
        <v>22</v>
      </c>
      <c r="D79" s="12">
        <v>600</v>
      </c>
      <c r="E79" s="12">
        <v>600</v>
      </c>
      <c r="F79" s="12"/>
      <c r="G79" s="12">
        <v>600</v>
      </c>
      <c r="H79" s="12">
        <v>600</v>
      </c>
      <c r="I79" s="12"/>
      <c r="J79" s="12">
        <v>600</v>
      </c>
      <c r="K79" s="12">
        <v>600</v>
      </c>
      <c r="L79" s="25"/>
    </row>
    <row r="80" spans="1:12" ht="7.5" customHeight="1" x14ac:dyDescent="0.25">
      <c r="A80" s="35"/>
      <c r="B80" s="35"/>
      <c r="C80" s="35"/>
      <c r="D80" s="38"/>
      <c r="E80" s="38"/>
      <c r="F80" s="38"/>
      <c r="G80" s="35"/>
      <c r="H80" s="35"/>
      <c r="I80" s="35"/>
      <c r="J80" s="38"/>
      <c r="K80" s="38"/>
      <c r="L80" s="38"/>
    </row>
    <row r="81" ht="24.75" customHeight="1" x14ac:dyDescent="0.25"/>
  </sheetData>
  <mergeCells count="15">
    <mergeCell ref="G6:G7"/>
    <mergeCell ref="H6:I6"/>
    <mergeCell ref="A1:L1"/>
    <mergeCell ref="A2:L2"/>
    <mergeCell ref="A3:L3"/>
    <mergeCell ref="J6:J7"/>
    <mergeCell ref="K6:L6"/>
    <mergeCell ref="A5:A7"/>
    <mergeCell ref="B5:B7"/>
    <mergeCell ref="C5:C7"/>
    <mergeCell ref="D5:F5"/>
    <mergeCell ref="G5:I5"/>
    <mergeCell ref="J5:L5"/>
    <mergeCell ref="D6:D7"/>
    <mergeCell ref="E6:F6"/>
  </mergeCells>
  <pageMargins left="0.81" right="0.61" top="0.74803149606299213" bottom="0.61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zoomScale="130" zoomScaleNormal="130" workbookViewId="0">
      <selection activeCell="A18" sqref="A18:G18"/>
    </sheetView>
  </sheetViews>
  <sheetFormatPr defaultRowHeight="18.75" x14ac:dyDescent="0.3"/>
  <cols>
    <col min="1" max="1" width="5.140625" style="45" customWidth="1"/>
    <col min="2" max="2" width="40.7109375" style="44" customWidth="1"/>
    <col min="3" max="3" width="14.85546875" style="45" customWidth="1"/>
    <col min="4" max="4" width="13.140625" style="45" customWidth="1"/>
    <col min="5" max="5" width="13" style="112" customWidth="1"/>
    <col min="6" max="6" width="20.5703125" style="112" customWidth="1"/>
    <col min="7" max="7" width="27.28515625" style="118" customWidth="1"/>
    <col min="8" max="8" width="9.140625" style="44"/>
    <col min="9" max="9" width="15.85546875" style="112" customWidth="1"/>
    <col min="10" max="10" width="15.5703125" style="112" customWidth="1"/>
    <col min="11" max="11" width="15.85546875" style="44" customWidth="1"/>
    <col min="12" max="12" width="13.7109375" style="44" customWidth="1"/>
    <col min="13" max="16384" width="9.140625" style="44"/>
  </cols>
  <sheetData>
    <row r="1" spans="1:12" x14ac:dyDescent="0.3">
      <c r="A1" s="156" t="s">
        <v>158</v>
      </c>
      <c r="B1" s="156"/>
      <c r="C1" s="156"/>
      <c r="D1" s="156"/>
      <c r="E1" s="156"/>
      <c r="F1" s="156"/>
      <c r="G1" s="156"/>
    </row>
    <row r="2" spans="1:12" ht="25.5" customHeight="1" x14ac:dyDescent="0.3">
      <c r="A2" s="157" t="s">
        <v>130</v>
      </c>
      <c r="B2" s="157"/>
      <c r="C2" s="157"/>
      <c r="D2" s="157"/>
      <c r="E2" s="157"/>
      <c r="F2" s="157"/>
      <c r="G2" s="157"/>
    </row>
    <row r="3" spans="1:12" ht="26.25" customHeight="1" x14ac:dyDescent="0.3">
      <c r="A3" s="152" t="s">
        <v>47</v>
      </c>
      <c r="B3" s="152" t="s">
        <v>127</v>
      </c>
      <c r="C3" s="152" t="s">
        <v>129</v>
      </c>
      <c r="D3" s="152" t="s">
        <v>142</v>
      </c>
      <c r="E3" s="152"/>
      <c r="F3" s="164" t="s">
        <v>128</v>
      </c>
      <c r="G3" s="152" t="s">
        <v>131</v>
      </c>
    </row>
    <row r="4" spans="1:12" ht="24" customHeight="1" x14ac:dyDescent="0.3">
      <c r="A4" s="152"/>
      <c r="B4" s="152"/>
      <c r="C4" s="152"/>
      <c r="D4" s="46" t="s">
        <v>150</v>
      </c>
      <c r="E4" s="109" t="s">
        <v>133</v>
      </c>
      <c r="F4" s="164"/>
      <c r="G4" s="152"/>
    </row>
    <row r="5" spans="1:12" x14ac:dyDescent="0.3">
      <c r="A5" s="46"/>
      <c r="B5" s="46" t="s">
        <v>138</v>
      </c>
      <c r="C5" s="46"/>
      <c r="D5" s="46"/>
      <c r="E5" s="109"/>
      <c r="F5" s="110">
        <f>F6+F10</f>
        <v>8198.6500000000015</v>
      </c>
      <c r="G5" s="116"/>
    </row>
    <row r="6" spans="1:12" x14ac:dyDescent="0.3">
      <c r="A6" s="46">
        <v>1</v>
      </c>
      <c r="B6" s="163" t="s">
        <v>136</v>
      </c>
      <c r="C6" s="163"/>
      <c r="D6" s="163"/>
      <c r="E6" s="163"/>
      <c r="F6" s="110">
        <f>SUM(F7:F9)</f>
        <v>1150</v>
      </c>
      <c r="G6" s="116"/>
    </row>
    <row r="7" spans="1:12" x14ac:dyDescent="0.3">
      <c r="A7" s="161" t="s">
        <v>115</v>
      </c>
      <c r="B7" s="162" t="s">
        <v>132</v>
      </c>
      <c r="C7" s="47" t="s">
        <v>7</v>
      </c>
      <c r="D7" s="47">
        <v>51</v>
      </c>
      <c r="E7" s="49">
        <v>20</v>
      </c>
      <c r="F7" s="49">
        <f>D7*E7</f>
        <v>1020</v>
      </c>
      <c r="G7" s="119"/>
    </row>
    <row r="8" spans="1:12" x14ac:dyDescent="0.3">
      <c r="A8" s="161"/>
      <c r="B8" s="162"/>
      <c r="C8" s="47" t="s">
        <v>134</v>
      </c>
      <c r="D8" s="47">
        <v>1</v>
      </c>
      <c r="E8" s="49">
        <v>30</v>
      </c>
      <c r="F8" s="49">
        <f t="shared" ref="F8:F9" si="0">D8*E8</f>
        <v>30</v>
      </c>
      <c r="G8" s="119"/>
    </row>
    <row r="9" spans="1:12" ht="24.75" customHeight="1" x14ac:dyDescent="0.3">
      <c r="A9" s="47" t="s">
        <v>117</v>
      </c>
      <c r="B9" s="113" t="s">
        <v>123</v>
      </c>
      <c r="C9" s="47" t="s">
        <v>7</v>
      </c>
      <c r="D9" s="47">
        <v>10</v>
      </c>
      <c r="E9" s="49">
        <f>E7/2</f>
        <v>10</v>
      </c>
      <c r="F9" s="49">
        <f t="shared" si="0"/>
        <v>100</v>
      </c>
      <c r="G9" s="119"/>
    </row>
    <row r="10" spans="1:12" ht="22.5" customHeight="1" x14ac:dyDescent="0.3">
      <c r="A10" s="46">
        <v>2</v>
      </c>
      <c r="B10" s="111" t="s">
        <v>141</v>
      </c>
      <c r="C10" s="111"/>
      <c r="D10" s="111"/>
      <c r="E10" s="114"/>
      <c r="F10" s="114">
        <f>F11+F14</f>
        <v>7048.6500000000015</v>
      </c>
      <c r="G10" s="119"/>
    </row>
    <row r="11" spans="1:12" s="131" customFormat="1" ht="22.5" customHeight="1" x14ac:dyDescent="0.3">
      <c r="A11" s="128" t="s">
        <v>137</v>
      </c>
      <c r="B11" s="129" t="s">
        <v>139</v>
      </c>
      <c r="C11" s="128" t="s">
        <v>16</v>
      </c>
      <c r="D11" s="128">
        <v>35</v>
      </c>
      <c r="E11" s="130"/>
      <c r="F11" s="130">
        <f>F12+F13</f>
        <v>3344.2500000000005</v>
      </c>
      <c r="G11" s="120"/>
      <c r="I11" s="132"/>
      <c r="J11" s="132" t="s">
        <v>156</v>
      </c>
      <c r="K11" s="131" t="s">
        <v>146</v>
      </c>
    </row>
    <row r="12" spans="1:12" x14ac:dyDescent="0.3">
      <c r="A12" s="115" t="s">
        <v>126</v>
      </c>
      <c r="B12" s="113" t="s">
        <v>144</v>
      </c>
      <c r="C12" s="47" t="s">
        <v>16</v>
      </c>
      <c r="D12" s="47">
        <v>15</v>
      </c>
      <c r="E12" s="49">
        <f>(J12)*3</f>
        <v>154.35000000000002</v>
      </c>
      <c r="F12" s="49">
        <f>E12*D12</f>
        <v>2315.2500000000005</v>
      </c>
      <c r="G12" s="120" t="s">
        <v>148</v>
      </c>
      <c r="I12" s="121">
        <f>3.43*1.5</f>
        <v>5.1450000000000005</v>
      </c>
      <c r="J12" s="121">
        <f>I12*10</f>
        <v>51.45</v>
      </c>
      <c r="K12" s="112"/>
      <c r="L12" s="112"/>
    </row>
    <row r="13" spans="1:12" x14ac:dyDescent="0.3">
      <c r="A13" s="115" t="s">
        <v>126</v>
      </c>
      <c r="B13" s="48" t="s">
        <v>143</v>
      </c>
      <c r="C13" s="117" t="s">
        <v>16</v>
      </c>
      <c r="D13" s="47">
        <v>10</v>
      </c>
      <c r="E13" s="49">
        <f>(J12)*2</f>
        <v>102.9</v>
      </c>
      <c r="F13" s="49">
        <f>E13*D13</f>
        <v>1029</v>
      </c>
      <c r="G13" s="120" t="s">
        <v>149</v>
      </c>
      <c r="I13" s="121"/>
      <c r="J13" s="121"/>
      <c r="K13" s="121"/>
      <c r="L13" s="112"/>
    </row>
    <row r="14" spans="1:12" s="136" customFormat="1" ht="19.5" x14ac:dyDescent="0.35">
      <c r="A14" s="133" t="s">
        <v>116</v>
      </c>
      <c r="B14" s="134" t="s">
        <v>140</v>
      </c>
      <c r="C14" s="128" t="s">
        <v>145</v>
      </c>
      <c r="D14" s="128">
        <v>20</v>
      </c>
      <c r="E14" s="135">
        <f>I12*12*3</f>
        <v>185.22000000000003</v>
      </c>
      <c r="F14" s="135">
        <f>D14*E14</f>
        <v>3704.4000000000005</v>
      </c>
      <c r="G14" s="120" t="s">
        <v>154</v>
      </c>
      <c r="I14" s="137"/>
      <c r="J14" s="137"/>
      <c r="K14" s="137"/>
      <c r="L14" s="138"/>
    </row>
    <row r="15" spans="1:12" x14ac:dyDescent="0.3">
      <c r="A15" s="122"/>
      <c r="B15" s="123"/>
      <c r="C15" s="124"/>
      <c r="D15" s="124"/>
      <c r="E15" s="125"/>
      <c r="F15" s="126"/>
      <c r="G15" s="127"/>
      <c r="I15" s="121"/>
      <c r="J15" s="121"/>
      <c r="K15" s="121"/>
      <c r="L15" s="112"/>
    </row>
    <row r="16" spans="1:12" ht="19.5" x14ac:dyDescent="0.3">
      <c r="A16" s="158" t="s">
        <v>147</v>
      </c>
      <c r="B16" s="158"/>
      <c r="C16" s="158"/>
      <c r="D16" s="158"/>
      <c r="E16" s="158"/>
      <c r="F16" s="158"/>
      <c r="G16" s="158"/>
      <c r="I16" s="121"/>
      <c r="J16" s="121"/>
      <c r="K16" s="121"/>
      <c r="L16" s="112"/>
    </row>
    <row r="17" spans="1:12" x14ac:dyDescent="0.3">
      <c r="A17" s="153" t="s">
        <v>151</v>
      </c>
      <c r="B17" s="154"/>
      <c r="C17" s="154"/>
      <c r="D17" s="154"/>
      <c r="E17" s="154"/>
      <c r="F17" s="154"/>
      <c r="G17" s="154"/>
      <c r="I17" s="121"/>
      <c r="J17" s="121"/>
      <c r="K17" s="121"/>
      <c r="L17" s="112"/>
    </row>
    <row r="18" spans="1:12" ht="27.75" customHeight="1" x14ac:dyDescent="0.3">
      <c r="A18" s="159" t="s">
        <v>157</v>
      </c>
      <c r="B18" s="160"/>
      <c r="C18" s="160"/>
      <c r="D18" s="160"/>
      <c r="E18" s="160"/>
      <c r="F18" s="160"/>
      <c r="G18" s="160"/>
    </row>
    <row r="19" spans="1:12" ht="24.75" customHeight="1" x14ac:dyDescent="0.3">
      <c r="A19" s="155" t="s">
        <v>155</v>
      </c>
      <c r="B19" s="155"/>
      <c r="C19" s="155"/>
      <c r="D19" s="155"/>
      <c r="E19" s="155"/>
      <c r="F19" s="155"/>
      <c r="G19" s="155"/>
    </row>
    <row r="20" spans="1:12" ht="22.5" customHeight="1" x14ac:dyDescent="0.3">
      <c r="A20" s="153" t="s">
        <v>152</v>
      </c>
      <c r="B20" s="154"/>
      <c r="C20" s="154"/>
      <c r="D20" s="154"/>
      <c r="E20" s="154"/>
      <c r="F20" s="154"/>
      <c r="G20" s="154"/>
    </row>
    <row r="21" spans="1:12" ht="24.75" customHeight="1" x14ac:dyDescent="0.3">
      <c r="A21" s="155" t="s">
        <v>153</v>
      </c>
      <c r="B21" s="155"/>
      <c r="C21" s="155"/>
      <c r="D21" s="155"/>
      <c r="E21" s="155"/>
      <c r="F21" s="155"/>
      <c r="G21" s="155"/>
    </row>
  </sheetData>
  <mergeCells count="17">
    <mergeCell ref="A1:G1"/>
    <mergeCell ref="A2:G2"/>
    <mergeCell ref="A19:G19"/>
    <mergeCell ref="A16:G16"/>
    <mergeCell ref="A17:G17"/>
    <mergeCell ref="A18:G18"/>
    <mergeCell ref="G3:G4"/>
    <mergeCell ref="A7:A8"/>
    <mergeCell ref="B7:B8"/>
    <mergeCell ref="B6:E6"/>
    <mergeCell ref="D3:E3"/>
    <mergeCell ref="F3:F4"/>
    <mergeCell ref="B3:B4"/>
    <mergeCell ref="A3:A4"/>
    <mergeCell ref="C3:C4"/>
    <mergeCell ref="A20:G20"/>
    <mergeCell ref="A21:G21"/>
  </mergeCells>
  <pageMargins left="0.51" right="0.27559055118110237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11</vt:i4>
      </vt:variant>
    </vt:vector>
  </HeadingPairs>
  <TitlesOfParts>
    <vt:vector size="15" baseType="lpstr">
      <vt:lpstr>PL1</vt:lpstr>
      <vt:lpstr>nháp 1</vt:lpstr>
      <vt:lpstr>nháp 2</vt:lpstr>
      <vt:lpstr>PL2</vt:lpstr>
      <vt:lpstr>'PL1'!chuong_pl_1</vt:lpstr>
      <vt:lpstr>'PL1'!chuong_pl_1_name</vt:lpstr>
      <vt:lpstr>'PL1'!chuong_pl_2</vt:lpstr>
      <vt:lpstr>'PL1'!chuong_pl_2_name</vt:lpstr>
      <vt:lpstr>'PL1'!chuong_pl_3</vt:lpstr>
      <vt:lpstr>'PL1'!chuong_pl_3_name</vt:lpstr>
      <vt:lpstr>'PL1'!muc_1_2</vt:lpstr>
      <vt:lpstr>'PL1'!muc_1_2_name</vt:lpstr>
      <vt:lpstr>'PL1'!muc_2_2</vt:lpstr>
      <vt:lpstr>'PL1'!muc_2_2_name</vt:lpstr>
      <vt:lpstr>'PL2'!Print_Area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User</cp:lastModifiedBy>
  <cp:lastPrinted>2022-11-14T09:34:16Z</cp:lastPrinted>
  <dcterms:created xsi:type="dcterms:W3CDTF">2021-08-06T07:41:11Z</dcterms:created>
  <dcterms:modified xsi:type="dcterms:W3CDTF">2022-11-14T09:59:24Z</dcterms:modified>
</cp:coreProperties>
</file>